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6.xml" ContentType="application/vnd.openxmlformats-officedocument.drawingml.chart+xml"/>
  <Override PartName="/xl/drawings/drawing1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Areas\SGI\INTERNO\1_ESTADÍSITCA ANUAL 2020\01_ESTADÍSTICA RELEVANTE DEL SEIN\Actualización\"/>
    </mc:Choice>
  </mc:AlternateContent>
  <xr:revisionPtr revIDLastSave="0" documentId="13_ncr:1_{0952A918-FB8F-4A0F-B761-842F5876AC42}" xr6:coauthVersionLast="47" xr6:coauthVersionMax="47" xr10:uidLastSave="{00000000-0000-0000-0000-000000000000}"/>
  <bookViews>
    <workbookView xWindow="-108" yWindow="-108" windowWidth="23256" windowHeight="12576" tabRatio="973" xr2:uid="{3BFE464D-1750-4550-9F6C-45F8F0A8D9C2}"/>
  </bookViews>
  <sheets>
    <sheet name="Índice" sheetId="21" r:id="rId1"/>
    <sheet name="Cuadro_1.1" sheetId="1" r:id="rId2"/>
    <sheet name="Cuadro_1.2" sheetId="2" r:id="rId3"/>
    <sheet name="Cuadro_1.3" sheetId="3" r:id="rId4"/>
    <sheet name="Cuadro_1.4" sheetId="4" r:id="rId5"/>
    <sheet name="Cuadro_1.5" sheetId="5" r:id="rId6"/>
    <sheet name="Cuadro_1.6" sheetId="6" r:id="rId7"/>
    <sheet name="Cuadro_1.7" sheetId="7" r:id="rId8"/>
    <sheet name="Cuadro_1.8" sheetId="11" r:id="rId9"/>
    <sheet name="Cuadro_1.9" sheetId="8" r:id="rId10"/>
    <sheet name="Cuadro_1.10" sheetId="10" r:id="rId11"/>
    <sheet name="Cuadro_1.11" sheetId="9" r:id="rId12"/>
    <sheet name="Cuadro_1.12" sheetId="12" r:id="rId13"/>
    <sheet name="Gráfico_1.1" sheetId="13" r:id="rId14"/>
    <sheet name="Gráfico_1.2" sheetId="14" r:id="rId15"/>
    <sheet name="Gráfico_1.3" sheetId="16" r:id="rId16"/>
    <sheet name="Grafico_1.4" sheetId="17" r:id="rId17"/>
    <sheet name="Grafico_1.5" sheetId="19" r:id="rId18"/>
    <sheet name="Grafico_1.6" sheetId="20" r:id="rId19"/>
  </sheets>
  <externalReferences>
    <externalReference r:id="rId20"/>
  </externalReferences>
  <definedNames>
    <definedName name="_WEB1">[1]PAG_WEB1!$A$1:$L$43</definedName>
    <definedName name="_WEB2" localSheetId="0">#REF!</definedName>
    <definedName name="_WEB2">#REF!</definedName>
    <definedName name="_xlnm.Print_Area" localSheetId="13">Gráfico_1.1!$A$1:$P$31</definedName>
    <definedName name="_xlnm.Print_Area" localSheetId="16">Grafico_1.4!$A$1:$U$56</definedName>
    <definedName name="_xlnm.Print_Area" localSheetId="17">Grafico_1.5!$A$26:$J$66</definedName>
    <definedName name="_xlnm.Print_Area" localSheetId="18">Grafico_1.6!$A$1:$L$35</definedName>
    <definedName name="_xlnm.Print_Area" localSheetId="0">Índice!$A$1:$N$27</definedName>
    <definedName name="_xlnm.Database" localSheetId="0">#REF!</definedName>
    <definedName name="_xlnm.Database">#REF!</definedName>
    <definedName name="caudro12.1">#REF!</definedName>
    <definedName name="CUADRO21" localSheetId="0">#REF!</definedName>
    <definedName name="CUADRO21">#REF!</definedName>
    <definedName name="CUADRO21B" localSheetId="0">#REF!</definedName>
    <definedName name="CUADRO21B">#REF!</definedName>
    <definedName name="CUADRO22" localSheetId="0">#REF!</definedName>
    <definedName name="CUADRO22">#REF!</definedName>
    <definedName name="CUADRO23" localSheetId="0">#REF!</definedName>
    <definedName name="CUADRO23">#REF!</definedName>
    <definedName name="CUADRO23B" localSheetId="0">#REF!</definedName>
    <definedName name="CUADRO23B">#REF!</definedName>
    <definedName name="CUADRO25" localSheetId="0">#REF!</definedName>
    <definedName name="CUADRO25">#REF!</definedName>
    <definedName name="CUADRO25B" localSheetId="0">#REF!</definedName>
    <definedName name="CUADRO25B">#REF!</definedName>
    <definedName name="Cuadro7">#REF!</definedName>
    <definedName name="grafico12.1">#REF!</definedName>
    <definedName name="J" localSheetId="0">#REF!</definedName>
    <definedName name="J">#REF!</definedName>
    <definedName name="MD">[1]MD!$A$1:$U$62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0" l="1"/>
  <c r="G20" i="20" l="1"/>
  <c r="F20" i="20"/>
  <c r="E20" i="20"/>
  <c r="D20" i="20"/>
  <c r="C20" i="20"/>
  <c r="G19" i="20"/>
  <c r="G20" i="19"/>
  <c r="F20" i="19"/>
  <c r="E20" i="19"/>
  <c r="D20" i="19"/>
  <c r="C20" i="19"/>
  <c r="G19" i="19"/>
  <c r="C198" i="12"/>
  <c r="C199" i="12" s="1"/>
  <c r="C200" i="12" s="1"/>
  <c r="G9" i="5"/>
  <c r="G23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E14" i="11" l="1"/>
  <c r="E13" i="11"/>
  <c r="E12" i="11"/>
  <c r="E11" i="11"/>
  <c r="E10" i="11"/>
  <c r="E9" i="11"/>
  <c r="E8" i="11"/>
  <c r="C126" i="12" l="1"/>
  <c r="C127" i="12" s="1"/>
  <c r="C128" i="12" s="1"/>
  <c r="C129" i="12" s="1"/>
  <c r="C130" i="12" s="1"/>
  <c r="C131" i="12" s="1"/>
  <c r="C132" i="12" s="1"/>
  <c r="C133" i="12" s="1"/>
  <c r="C134" i="12" s="1"/>
  <c r="C135" i="12" s="1"/>
  <c r="C136" i="12" s="1"/>
  <c r="C137" i="12" s="1"/>
  <c r="C138" i="12" s="1"/>
  <c r="C139" i="12" s="1"/>
  <c r="C140" i="12" s="1"/>
  <c r="C141" i="12" s="1"/>
  <c r="C142" i="12" s="1"/>
  <c r="C143" i="12" s="1"/>
  <c r="C144" i="12" s="1"/>
  <c r="C145" i="12" s="1"/>
  <c r="C146" i="12" s="1"/>
  <c r="C147" i="12" s="1"/>
  <c r="C148" i="12" s="1"/>
  <c r="C149" i="12" s="1"/>
  <c r="C150" i="12" s="1"/>
  <c r="C151" i="12" s="1"/>
  <c r="C152" i="12" s="1"/>
  <c r="C153" i="12" s="1"/>
  <c r="C154" i="12" s="1"/>
  <c r="C155" i="12" s="1"/>
  <c r="C156" i="12" s="1"/>
  <c r="C157" i="12" s="1"/>
  <c r="C158" i="12" s="1"/>
  <c r="C159" i="12" s="1"/>
  <c r="C160" i="12" s="1"/>
  <c r="C161" i="12" s="1"/>
  <c r="C162" i="12" s="1"/>
  <c r="C163" i="12" s="1"/>
  <c r="C164" i="12" s="1"/>
  <c r="C165" i="12" s="1"/>
  <c r="C166" i="12" s="1"/>
  <c r="C167" i="12" s="1"/>
  <c r="C168" i="12" s="1"/>
  <c r="C169" i="12" s="1"/>
  <c r="C170" i="12" s="1"/>
  <c r="C171" i="12" s="1"/>
  <c r="C172" i="12" s="1"/>
  <c r="C173" i="12" s="1"/>
  <c r="C174" i="12" s="1"/>
  <c r="C175" i="12" s="1"/>
  <c r="C176" i="12" s="1"/>
  <c r="C177" i="12" s="1"/>
  <c r="C178" i="12" s="1"/>
  <c r="C179" i="12" s="1"/>
  <c r="C180" i="12" s="1"/>
  <c r="C181" i="12" s="1"/>
  <c r="C182" i="12" s="1"/>
  <c r="C183" i="12" s="1"/>
  <c r="C184" i="12" s="1"/>
  <c r="C185" i="12" s="1"/>
  <c r="C186" i="12" s="1"/>
  <c r="C187" i="12" s="1"/>
  <c r="C188" i="12" s="1"/>
  <c r="C189" i="12" s="1"/>
  <c r="C190" i="12" s="1"/>
  <c r="C191" i="12" s="1"/>
  <c r="C192" i="12" s="1"/>
  <c r="C193" i="12" s="1"/>
  <c r="C194" i="12" s="1"/>
  <c r="C195" i="12" s="1"/>
  <c r="C196" i="12" s="1"/>
  <c r="C197" i="12" s="1"/>
  <c r="C107" i="12"/>
  <c r="C108" i="12" s="1"/>
  <c r="C109" i="12" s="1"/>
  <c r="C110" i="12" s="1"/>
  <c r="C111" i="12" s="1"/>
  <c r="C112" i="12" s="1"/>
  <c r="C113" i="12" s="1"/>
  <c r="C114" i="12" s="1"/>
  <c r="C115" i="12" s="1"/>
  <c r="C116" i="12" s="1"/>
  <c r="C117" i="12" s="1"/>
  <c r="C118" i="12" s="1"/>
  <c r="C38" i="12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C50" i="12" s="1"/>
  <c r="C51" i="12" s="1"/>
  <c r="C52" i="12" s="1"/>
  <c r="C53" i="12" s="1"/>
  <c r="C54" i="12" s="1"/>
  <c r="C55" i="12" s="1"/>
  <c r="C56" i="12" s="1"/>
  <c r="C57" i="12" s="1"/>
  <c r="C58" i="12" s="1"/>
  <c r="C59" i="12" s="1"/>
  <c r="C60" i="12" s="1"/>
  <c r="C61" i="12" s="1"/>
  <c r="C62" i="12" s="1"/>
  <c r="C63" i="12" s="1"/>
  <c r="C64" i="12" s="1"/>
  <c r="C65" i="12" s="1"/>
  <c r="C66" i="12" s="1"/>
  <c r="C67" i="12" s="1"/>
  <c r="C68" i="12" s="1"/>
  <c r="C69" i="12" s="1"/>
  <c r="C70" i="12" s="1"/>
  <c r="C71" i="12" s="1"/>
  <c r="C72" i="12" s="1"/>
  <c r="C73" i="12" s="1"/>
  <c r="C74" i="12" s="1"/>
  <c r="C75" i="12" s="1"/>
  <c r="C76" i="12" s="1"/>
  <c r="C77" i="12" s="1"/>
  <c r="C78" i="12" s="1"/>
  <c r="C79" i="12" s="1"/>
  <c r="C80" i="12" s="1"/>
  <c r="C81" i="12" s="1"/>
  <c r="C82" i="12" s="1"/>
  <c r="C83" i="12" s="1"/>
  <c r="C84" i="12" s="1"/>
  <c r="C85" i="12" s="1"/>
  <c r="C86" i="12" s="1"/>
  <c r="C87" i="12" s="1"/>
  <c r="C88" i="12" s="1"/>
  <c r="C89" i="12" s="1"/>
  <c r="C90" i="12" s="1"/>
  <c r="C91" i="12" s="1"/>
  <c r="C92" i="12" s="1"/>
  <c r="C93" i="12" s="1"/>
  <c r="C94" i="12" s="1"/>
  <c r="C95" i="12" s="1"/>
  <c r="C96" i="12" s="1"/>
  <c r="C97" i="12" s="1"/>
  <c r="C98" i="12" s="1"/>
  <c r="C99" i="12" s="1"/>
  <c r="C14" i="12"/>
  <c r="C15" i="12" s="1"/>
  <c r="C16" i="12" s="1"/>
  <c r="C17" i="12" s="1"/>
  <c r="C18" i="12" s="1"/>
  <c r="C19" i="12" s="1"/>
  <c r="C20" i="12" s="1"/>
  <c r="C21" i="12" s="1"/>
  <c r="C22" i="12" s="1"/>
  <c r="C23" i="12" s="1"/>
  <c r="C24" i="12" s="1"/>
  <c r="C25" i="12" s="1"/>
  <c r="C26" i="12" s="1"/>
  <c r="C27" i="12" s="1"/>
  <c r="C28" i="12" s="1"/>
  <c r="C29" i="12" s="1"/>
  <c r="C30" i="12" s="1"/>
  <c r="G18" i="20" l="1"/>
  <c r="G18" i="19"/>
  <c r="D11" i="8" l="1"/>
  <c r="C11" i="8" l="1"/>
  <c r="E10" i="8"/>
  <c r="E9" i="8"/>
  <c r="E8" i="8"/>
  <c r="G17" i="20" l="1"/>
  <c r="G16" i="20"/>
  <c r="G15" i="20"/>
  <c r="G14" i="20"/>
  <c r="G13" i="20"/>
  <c r="G11" i="20"/>
  <c r="G10" i="20"/>
  <c r="G9" i="20"/>
  <c r="G8" i="20"/>
  <c r="G7" i="20"/>
  <c r="G17" i="19" l="1"/>
  <c r="G16" i="19"/>
  <c r="G15" i="19"/>
  <c r="G14" i="19"/>
  <c r="G13" i="19"/>
  <c r="G11" i="19"/>
  <c r="G10" i="19"/>
  <c r="G9" i="19"/>
  <c r="G8" i="19"/>
  <c r="G7" i="19"/>
  <c r="D10" i="16" l="1"/>
  <c r="E5" i="16" s="1"/>
  <c r="E6" i="16" l="1"/>
  <c r="E4" i="16"/>
  <c r="E7" i="16"/>
  <c r="E9" i="16"/>
  <c r="E8" i="16"/>
  <c r="D10" i="14"/>
  <c r="E7" i="14" l="1"/>
  <c r="E4" i="14"/>
  <c r="E8" i="14"/>
  <c r="E9" i="14"/>
  <c r="E5" i="14"/>
  <c r="E6" i="14"/>
  <c r="M11" i="7"/>
  <c r="L11" i="7"/>
  <c r="J11" i="7"/>
  <c r="I11" i="7"/>
  <c r="H11" i="7"/>
  <c r="G11" i="7"/>
  <c r="F11" i="7"/>
  <c r="D11" i="7"/>
  <c r="C11" i="7"/>
  <c r="K9" i="7"/>
  <c r="K10" i="7"/>
  <c r="K8" i="7"/>
  <c r="E9" i="7"/>
  <c r="E10" i="7"/>
  <c r="E8" i="7"/>
  <c r="E11" i="7" s="1"/>
  <c r="D11" i="6"/>
  <c r="E11" i="6"/>
  <c r="F11" i="6"/>
  <c r="G11" i="6"/>
  <c r="I11" i="6"/>
  <c r="J11" i="6"/>
  <c r="K11" i="6"/>
  <c r="L11" i="6"/>
  <c r="N11" i="6"/>
  <c r="O11" i="6"/>
  <c r="C11" i="6"/>
  <c r="M9" i="6"/>
  <c r="M10" i="6"/>
  <c r="M8" i="6"/>
  <c r="H9" i="6"/>
  <c r="H10" i="6"/>
  <c r="H8" i="6"/>
  <c r="G8" i="5"/>
  <c r="G7" i="5"/>
  <c r="D10" i="5"/>
  <c r="E10" i="5"/>
  <c r="F10" i="5"/>
  <c r="C10" i="5"/>
  <c r="K11" i="7" l="1"/>
  <c r="N10" i="7"/>
  <c r="N9" i="7"/>
  <c r="P10" i="6"/>
  <c r="P9" i="6"/>
  <c r="H11" i="6"/>
  <c r="G10" i="5"/>
  <c r="M11" i="6"/>
  <c r="N8" i="7"/>
  <c r="P8" i="6"/>
  <c r="P11" i="6" l="1"/>
  <c r="N11" i="7"/>
  <c r="D12" i="4"/>
  <c r="F12" i="4"/>
  <c r="G12" i="4"/>
  <c r="H12" i="4"/>
  <c r="I12" i="4"/>
  <c r="K12" i="4"/>
  <c r="M12" i="4"/>
  <c r="N12" i="4"/>
  <c r="C12" i="4"/>
  <c r="L11" i="4"/>
  <c r="L10" i="4"/>
  <c r="L9" i="4"/>
  <c r="E11" i="4"/>
  <c r="E10" i="4"/>
  <c r="E9" i="4"/>
  <c r="D13" i="3"/>
  <c r="E13" i="3"/>
  <c r="F13" i="3"/>
  <c r="G13" i="3"/>
  <c r="I13" i="3"/>
  <c r="J13" i="3"/>
  <c r="K13" i="3"/>
  <c r="L13" i="3"/>
  <c r="N13" i="3"/>
  <c r="O13" i="3"/>
  <c r="C13" i="3"/>
  <c r="M11" i="3"/>
  <c r="M12" i="3"/>
  <c r="M10" i="3"/>
  <c r="M13" i="3" s="1"/>
  <c r="H11" i="3"/>
  <c r="H12" i="3"/>
  <c r="H10" i="3"/>
  <c r="O11" i="4" l="1"/>
  <c r="E12" i="4"/>
  <c r="O9" i="4"/>
  <c r="L12" i="4"/>
  <c r="O10" i="4"/>
  <c r="P11" i="3"/>
  <c r="P12" i="3"/>
  <c r="H13" i="3"/>
  <c r="P10" i="3"/>
  <c r="O12" i="4" l="1"/>
  <c r="P13" i="3"/>
  <c r="N9" i="2"/>
  <c r="N10" i="2"/>
  <c r="N8" i="2"/>
  <c r="H9" i="2"/>
  <c r="H10" i="2"/>
  <c r="H8" i="2"/>
  <c r="D11" i="2"/>
  <c r="E11" i="2"/>
  <c r="F11" i="2"/>
  <c r="G11" i="2"/>
  <c r="I11" i="2"/>
  <c r="J11" i="2"/>
  <c r="K11" i="2"/>
  <c r="L11" i="2"/>
  <c r="M11" i="2"/>
  <c r="C11" i="2"/>
  <c r="N11" i="2" l="1"/>
  <c r="H11" i="2"/>
  <c r="G20" i="1"/>
  <c r="F20" i="1"/>
  <c r="D20" i="1"/>
  <c r="C20" i="1"/>
  <c r="H19" i="1"/>
  <c r="E19" i="1"/>
  <c r="H18" i="1"/>
  <c r="E18" i="1"/>
  <c r="H17" i="1"/>
  <c r="E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E11" i="8"/>
  <c r="H20" i="1" l="1"/>
  <c r="E20" i="1"/>
</calcChain>
</file>

<file path=xl/sharedStrings.xml><?xml version="1.0" encoding="utf-8"?>
<sst xmlns="http://schemas.openxmlformats.org/spreadsheetml/2006/main" count="661" uniqueCount="532">
  <si>
    <t>TOTAL</t>
  </si>
  <si>
    <t>ÁREA</t>
  </si>
  <si>
    <t>MÁXIMA DEMANDA *
(MW)</t>
  </si>
  <si>
    <t>Total</t>
  </si>
  <si>
    <t>(*) Corresponde a la demanda de potencia en bornes de generación correspondiente a horas punta</t>
  </si>
  <si>
    <t>PRODUCCIÓN DE ENERGÍA
(GWh)</t>
  </si>
  <si>
    <t>CCOMB</t>
  </si>
  <si>
    <t>TG</t>
  </si>
  <si>
    <t>TV</t>
  </si>
  <si>
    <t>NORTE</t>
  </si>
  <si>
    <t>CENTRO</t>
  </si>
  <si>
    <t>SUR</t>
  </si>
  <si>
    <t>Carbón</t>
  </si>
  <si>
    <t>Nota:
Se denomina RER a los Recursos Energéticos Renovables tales como biomasa, eólico, solar, geotérmico, mareomotriz e hidráulicas cuya capacidad instalada no sobrepasa de los 20 MW, según D.L.N° 1002.</t>
  </si>
  <si>
    <t>CSFV</t>
  </si>
  <si>
    <t>MCI</t>
  </si>
  <si>
    <t>AREA</t>
  </si>
  <si>
    <t>%</t>
  </si>
  <si>
    <t>Var. Max Dem</t>
  </si>
  <si>
    <t>Var. Energía</t>
  </si>
  <si>
    <t>AGUA</t>
  </si>
  <si>
    <t>GAS NATURAL</t>
  </si>
  <si>
    <t>DIESEL 2</t>
  </si>
  <si>
    <t>RENOVABLES</t>
  </si>
  <si>
    <t>CARBÓN</t>
  </si>
  <si>
    <t>RESIDUAL</t>
  </si>
  <si>
    <t>Año</t>
  </si>
  <si>
    <t>Malacas-Aguaytía-La Isla</t>
  </si>
  <si>
    <t>Camisea</t>
  </si>
  <si>
    <t>Hidro</t>
  </si>
  <si>
    <t>D2-R6-R500</t>
  </si>
  <si>
    <t>Otros</t>
  </si>
  <si>
    <t>TOTAL DE INTEGRANTES DEL COES</t>
  </si>
  <si>
    <t>AÑOS</t>
  </si>
  <si>
    <t>GENERADORAS</t>
  </si>
  <si>
    <t>TRANSMISORAS</t>
  </si>
  <si>
    <t>DISTRIBUIDORAS</t>
  </si>
  <si>
    <t>USUARIO LIBRES</t>
  </si>
  <si>
    <t>SALDO AL 
2019</t>
  </si>
  <si>
    <t>POTENCIA 
(MW)</t>
  </si>
  <si>
    <t>ENERGÍA 
(GW.h)</t>
  </si>
  <si>
    <t>EXPORTACIÓN</t>
  </si>
  <si>
    <t xml:space="preserve">IMPORTACIÓN </t>
  </si>
  <si>
    <t>DIRECCIÓN EJECUTIVA</t>
  </si>
  <si>
    <t>SUB DIRECCIÓN DE GESTIÓN DE LA INFORMACIÓN</t>
  </si>
  <si>
    <t>CONTENIDO</t>
  </si>
  <si>
    <t>CUADROS</t>
  </si>
  <si>
    <t>GRÁFICOS</t>
  </si>
  <si>
    <t>ENERO</t>
  </si>
  <si>
    <t>FEBRERO</t>
  </si>
  <si>
    <t>MARZO</t>
  </si>
  <si>
    <t>ABRIL</t>
  </si>
  <si>
    <t>MAYO</t>
  </si>
  <si>
    <t>JUNIO</t>
  </si>
  <si>
    <t xml:space="preserve">JULIO </t>
  </si>
  <si>
    <t>AGOSTO</t>
  </si>
  <si>
    <t>SETIEMBRE</t>
  </si>
  <si>
    <t>OCTUBRE</t>
  </si>
  <si>
    <t>NOVIEMBRE</t>
  </si>
  <si>
    <t>DICIEMBRE</t>
  </si>
  <si>
    <t>1.1.</t>
  </si>
  <si>
    <t>1.2.</t>
  </si>
  <si>
    <t>1.3.</t>
  </si>
  <si>
    <t>1.4.</t>
  </si>
  <si>
    <t>1.5.</t>
  </si>
  <si>
    <t>1.6.</t>
  </si>
  <si>
    <t>1.7.</t>
  </si>
  <si>
    <t>1.8.</t>
  </si>
  <si>
    <t>ENERGÍA (GW.h)</t>
  </si>
  <si>
    <t xml:space="preserve">DEMANDA MÁXIMA MENSUAL (MW) </t>
  </si>
  <si>
    <t>PROGRAMADO</t>
  </si>
  <si>
    <t>EJECUTADO</t>
  </si>
  <si>
    <t>DESVIACIÓN (%)</t>
  </si>
  <si>
    <t xml:space="preserve">PROGRAMADO </t>
  </si>
  <si>
    <t xml:space="preserve">HIDROELÉCTRICA </t>
  </si>
  <si>
    <t>TERMOELÉCTRICA</t>
  </si>
  <si>
    <t>SOLAR</t>
  </si>
  <si>
    <t>EÓLICA</t>
  </si>
  <si>
    <t xml:space="preserve">IMPORTACIÓN DESDE ECUADOR	</t>
  </si>
  <si>
    <r>
      <rPr>
        <b/>
        <sz val="8"/>
        <color theme="1"/>
        <rFont val="Arial"/>
        <family val="2"/>
      </rPr>
      <t xml:space="preserve">Nota:
</t>
    </r>
    <r>
      <rPr>
        <sz val="8"/>
        <color theme="1"/>
        <rFont val="Arial"/>
        <family val="2"/>
      </rPr>
      <t>CSFV: Celdas Solares Fotovoltaicas
CCOMB: Ciclo Combinado
TV: Turbina de Vapor
TG: Turbina de Gas
MCI: Motor de Combustión Interna</t>
    </r>
  </si>
  <si>
    <t>HIDROELÉCTRICA</t>
  </si>
  <si>
    <t>AEROGENERADOR</t>
  </si>
  <si>
    <t>HÉLICE</t>
  </si>
  <si>
    <t>TURGO</t>
  </si>
  <si>
    <t>KAPLAN</t>
  </si>
  <si>
    <t>FRANCIS</t>
  </si>
  <si>
    <t>PELTON</t>
  </si>
  <si>
    <t>AGUA
(RER)</t>
  </si>
  <si>
    <t>BAGAZO+BIOGÁS
(RER)</t>
  </si>
  <si>
    <t>VIENTO</t>
  </si>
  <si>
    <t>RADIACIÓN</t>
  </si>
  <si>
    <t>CUADRO N° 1.4</t>
  </si>
  <si>
    <t>CUADRO N° 1.5</t>
  </si>
  <si>
    <t xml:space="preserve">CUADRO N° 1.6 </t>
  </si>
  <si>
    <t xml:space="preserve">CUADRO N° 1.7 </t>
  </si>
  <si>
    <t>CUADRO N° 1.9</t>
  </si>
  <si>
    <t>CUADRO N° 1.11</t>
  </si>
  <si>
    <t>1.9.</t>
  </si>
  <si>
    <t>1.10.</t>
  </si>
  <si>
    <t>1.11.</t>
  </si>
  <si>
    <t>1.12.</t>
  </si>
  <si>
    <t>CUADRO N° 1.3</t>
  </si>
  <si>
    <t>CUADRO N° 1.2</t>
  </si>
  <si>
    <t>CONSUMO DE COMBUSTIBLE EN EL SEIN</t>
  </si>
  <si>
    <t>EVOLUCIÓN DE LA PARTICIPACIÓN DE LA UTILIZACIÓN DE LOS RECURSOS ENERGÉTICOS</t>
  </si>
  <si>
    <t>ATS</t>
  </si>
  <si>
    <t>ATN1</t>
  </si>
  <si>
    <t>ATN 2</t>
  </si>
  <si>
    <t>ATN S.A.</t>
  </si>
  <si>
    <t>ATN</t>
  </si>
  <si>
    <t>CCNCM</t>
  </si>
  <si>
    <t>CONELSUR LT S.A.C.</t>
  </si>
  <si>
    <t>CONELSUR</t>
  </si>
  <si>
    <t>CONENHUA</t>
  </si>
  <si>
    <t>EMPRESA TRANSMISORA CAJABAMBA S.A.C.</t>
  </si>
  <si>
    <t>ETESELVA</t>
  </si>
  <si>
    <t>NORPERUANA</t>
  </si>
  <si>
    <t>POMACOCHA</t>
  </si>
  <si>
    <t>REP</t>
  </si>
  <si>
    <t>REDESUR</t>
  </si>
  <si>
    <t>TRANSMANTARO</t>
  </si>
  <si>
    <t>TESUR 2</t>
  </si>
  <si>
    <t>TESUR 3</t>
  </si>
  <si>
    <t>TESUR</t>
  </si>
  <si>
    <t>N°</t>
  </si>
  <si>
    <t>RAZON SOCIAL</t>
  </si>
  <si>
    <t>ABREVIATURA</t>
  </si>
  <si>
    <t>AGRO INDUSTRIAL PARAMONGA S.A.A.</t>
  </si>
  <si>
    <t>PARAMONGA</t>
  </si>
  <si>
    <t>AGROAURORA</t>
  </si>
  <si>
    <t>AGROINDUSTRIAS SAN JACINTO S.A.A.</t>
  </si>
  <si>
    <t>SAN JACINTO</t>
  </si>
  <si>
    <t>ANDEAN POWER</t>
  </si>
  <si>
    <t>CELEPSA</t>
  </si>
  <si>
    <t>CELEPSA RENOVABLES</t>
  </si>
  <si>
    <t>CHINANGO</t>
  </si>
  <si>
    <t>COELVISAC</t>
  </si>
  <si>
    <t>EGASA</t>
  </si>
  <si>
    <t>EGEMSA</t>
  </si>
  <si>
    <t>EGESUR</t>
  </si>
  <si>
    <t>YANAPAMPA</t>
  </si>
  <si>
    <t>ELECTRO ZAÑA</t>
  </si>
  <si>
    <t>EMPRESA DE GENERACIÓN ELÉCTRICA CANCHAYLLO S.A.C.</t>
  </si>
  <si>
    <t>CANCHAYLLO</t>
  </si>
  <si>
    <t>RÍO BAÑOS</t>
  </si>
  <si>
    <t>SANTA ANA</t>
  </si>
  <si>
    <t>HUALLAGA</t>
  </si>
  <si>
    <t>EGEHUANZA</t>
  </si>
  <si>
    <t>AGUA AZUL</t>
  </si>
  <si>
    <t>EMPRESA ELÉCTRICA RIO DOBLE S.A.</t>
  </si>
  <si>
    <t>RÍO DOBLE</t>
  </si>
  <si>
    <t>ENEL PERÚ</t>
  </si>
  <si>
    <t>ENEL PIURA</t>
  </si>
  <si>
    <t>ENEL GREEN</t>
  </si>
  <si>
    <t>ENERGÍA EÓLICA S.A.</t>
  </si>
  <si>
    <t>ENERGÍA EÓLICA</t>
  </si>
  <si>
    <t>ENGIE</t>
  </si>
  <si>
    <t>FÉNIX POWER</t>
  </si>
  <si>
    <t>GENERACIÓN ANDINA S.A.C.</t>
  </si>
  <si>
    <t>GENERACIÓN ANDINA</t>
  </si>
  <si>
    <t>GEPSA</t>
  </si>
  <si>
    <t>MAJES</t>
  </si>
  <si>
    <t>REPARTICIÓN</t>
  </si>
  <si>
    <t>HIDROCAÑETE</t>
  </si>
  <si>
    <t>HUANCHOR</t>
  </si>
  <si>
    <t>HUAURA POWER</t>
  </si>
  <si>
    <t>HYDRO PATAPO</t>
  </si>
  <si>
    <t>ILLAPU</t>
  </si>
  <si>
    <t>INFRAESTRUCTURAS Y ENERGÍAS</t>
  </si>
  <si>
    <t>INLAND ENERGY S.A.C.</t>
  </si>
  <si>
    <t>INLAND ENERGY</t>
  </si>
  <si>
    <t>KALLPA</t>
  </si>
  <si>
    <t>LA VIRGEN</t>
  </si>
  <si>
    <t>MAJA</t>
  </si>
  <si>
    <t>MOQUEGUA</t>
  </si>
  <si>
    <t>ORAZUL ENERGY</t>
  </si>
  <si>
    <t>PANAMERICANA</t>
  </si>
  <si>
    <t>MARCONA</t>
  </si>
  <si>
    <t>TRES HERMANAS</t>
  </si>
  <si>
    <t>GENERACIÓN ETEN</t>
  </si>
  <si>
    <t>SAMAY I S.A.</t>
  </si>
  <si>
    <t>SAMAY</t>
  </si>
  <si>
    <t>SAN GABÁN</t>
  </si>
  <si>
    <t>SHOUGESA</t>
  </si>
  <si>
    <t>SINERSA</t>
  </si>
  <si>
    <t>STATKRAFT</t>
  </si>
  <si>
    <t>TACNA SOLAR</t>
  </si>
  <si>
    <t>TERMOCHILCA</t>
  </si>
  <si>
    <t>TERMOSELVA</t>
  </si>
  <si>
    <t>Asimismo, el COES estuvo conformado por las centrales de generación interconectadas, cuyos
propietarios son las siguientes empresas:</t>
  </si>
  <si>
    <t>ELECTROCENTRO</t>
  </si>
  <si>
    <t>ELECTRODUNAS</t>
  </si>
  <si>
    <t>ELECTRONOROESTE</t>
  </si>
  <si>
    <t>ELECTRONORTE</t>
  </si>
  <si>
    <t>ELECTRO ORIENTE</t>
  </si>
  <si>
    <t>ELECTROPUNO</t>
  </si>
  <si>
    <t>ELECTROSUR</t>
  </si>
  <si>
    <t>ELECTROSURESTE</t>
  </si>
  <si>
    <t>EMPRESA CONCESIONARIA DE ELECTRICIDAD DE UCAYALI S.A.</t>
  </si>
  <si>
    <t>ENEL DISTRIBUCIÓN</t>
  </si>
  <si>
    <t>HIDRANDINA</t>
  </si>
  <si>
    <t>LUZ DEL SUR</t>
  </si>
  <si>
    <t>SEAL</t>
  </si>
  <si>
    <t>ACEROS AREQUIPA</t>
  </si>
  <si>
    <t>ALPAYANA S.A.</t>
  </si>
  <si>
    <t>ALPAYANA</t>
  </si>
  <si>
    <t xml:space="preserve">UNIÓN DE CERVECERÍAS PERUANAS BACKUS Y JOHNSTON S.A.A. </t>
  </si>
  <si>
    <t>BACKUS Y JHONSTON</t>
  </si>
  <si>
    <t>CAL &amp; CEMENTO SUR S.A.</t>
  </si>
  <si>
    <t>CEMENTOS SUR</t>
  </si>
  <si>
    <t xml:space="preserve">CEMENTOS PACASMAYO S.A.A. </t>
  </si>
  <si>
    <t>CEMENTOS PACASMAYO</t>
  </si>
  <si>
    <t>ADMINISTRADORA JOCKEY PLAZA SHOPPING CENTER S.A.</t>
  </si>
  <si>
    <t>JOCKEY PLAZA</t>
  </si>
  <si>
    <t>MINERA CONDESTABLE</t>
  </si>
  <si>
    <t>MINERA ANTAPACCAY</t>
  </si>
  <si>
    <t>SAN IGNACIO DE MOROCOCHA</t>
  </si>
  <si>
    <t>MINERA CHUNGAR</t>
  </si>
  <si>
    <t>PESQUERA INCA</t>
  </si>
  <si>
    <t>LINDLEY</t>
  </si>
  <si>
    <t xml:space="preserve">CREDITEX S.A.A. </t>
  </si>
  <si>
    <t>CREDITEX</t>
  </si>
  <si>
    <t>DOE RUN</t>
  </si>
  <si>
    <t>ECOSAC</t>
  </si>
  <si>
    <t xml:space="preserve">SOCIEDAD MINERA EL BROCAL S.A.A. </t>
  </si>
  <si>
    <t>EL BROCAL</t>
  </si>
  <si>
    <t xml:space="preserve">EMPRESA ADMINISTRADORA CERRO S.A.C. </t>
  </si>
  <si>
    <t>ADMINISTRADORA CERRO</t>
  </si>
  <si>
    <t>EXSA S.A.</t>
  </si>
  <si>
    <t>EXSA</t>
  </si>
  <si>
    <t>FUNDICIÓN CHILCA</t>
  </si>
  <si>
    <t>FUNDICIÓN CALLAO</t>
  </si>
  <si>
    <t xml:space="preserve">GLORIA S.A. </t>
  </si>
  <si>
    <t>GLORIA</t>
  </si>
  <si>
    <t xml:space="preserve">HIPERMERCADOS TOTTUS S.A </t>
  </si>
  <si>
    <t>TOTTUS</t>
  </si>
  <si>
    <t>HUDBAY</t>
  </si>
  <si>
    <t xml:space="preserve">INDUSTRIAS CACHIMAYO S.A. </t>
  </si>
  <si>
    <t>INDUSTRIAS CACHIMAYO</t>
  </si>
  <si>
    <t xml:space="preserve">INMUEBLES PANAMERICANA S.A. </t>
  </si>
  <si>
    <t>INMUEBLES PANAMERICANA</t>
  </si>
  <si>
    <t>KIMBERLY CLARK</t>
  </si>
  <si>
    <t xml:space="preserve">MALL AVENTURA S.A. </t>
  </si>
  <si>
    <t>MALL AVENTURA</t>
  </si>
  <si>
    <t>MARCOBRE S.A.C.</t>
  </si>
  <si>
    <t>MARCOBRE</t>
  </si>
  <si>
    <t>MINERA ANTAMINA</t>
  </si>
  <si>
    <t>MINERA ARES</t>
  </si>
  <si>
    <t xml:space="preserve">MINERA BARRICK MISQUICHILCA S.A. </t>
  </si>
  <si>
    <t>MINERA BARRICK</t>
  </si>
  <si>
    <t>BUENAVENTURA</t>
  </si>
  <si>
    <t xml:space="preserve">SOCIEDAD MINERA CERRO VERDE S.A.A. </t>
  </si>
  <si>
    <t>CERRO VERDE</t>
  </si>
  <si>
    <t xml:space="preserve">MINERA CHINALCO PERÚ S.A. </t>
  </si>
  <si>
    <t>MINERA CHINALCO</t>
  </si>
  <si>
    <t>SOCIEDAD MINERA CORONA S.A.</t>
  </si>
  <si>
    <t>MINERA CORONA</t>
  </si>
  <si>
    <t xml:space="preserve">GOLD FIELDS LA CIMA S.A. </t>
  </si>
  <si>
    <t>GOLD FIELDS</t>
  </si>
  <si>
    <t xml:space="preserve">CONSORCIO MINERO HORIZONTE S.A. </t>
  </si>
  <si>
    <t>MINERA HORIZONTE</t>
  </si>
  <si>
    <t xml:space="preserve">MINERA LAS BAMBAS S.A. </t>
  </si>
  <si>
    <t>LAS BAMBAS</t>
  </si>
  <si>
    <t xml:space="preserve">EMPRESA MINERA LOS QUENUALES S.A. </t>
  </si>
  <si>
    <t>MINERA LOS QUENUALES</t>
  </si>
  <si>
    <t>RETAMAS</t>
  </si>
  <si>
    <t>MINERA MISKIMAYO</t>
  </si>
  <si>
    <t>MINERA SHOUXIN</t>
  </si>
  <si>
    <t xml:space="preserve">MINERA YANACOCHA S.R.L. </t>
  </si>
  <si>
    <t>YANACOCHA</t>
  </si>
  <si>
    <t xml:space="preserve">MINSUR S.A. </t>
  </si>
  <si>
    <t>MINSUR</t>
  </si>
  <si>
    <t xml:space="preserve">MOLY-COP ADESUR S.A. </t>
  </si>
  <si>
    <t>MOLY COP</t>
  </si>
  <si>
    <t xml:space="preserve">NEXA RESOURCES CAJAMARQUILLA S.A. </t>
  </si>
  <si>
    <t>NEXA CAJAMARQUILLA</t>
  </si>
  <si>
    <t>NEXA RESOURCES EL PORVENIR S.A.C.</t>
  </si>
  <si>
    <t>NEXA EL PORVENIR</t>
  </si>
  <si>
    <t>NEXA RESOURCES PERÚ S.A.A.</t>
  </si>
  <si>
    <t>NEXA PERÚ</t>
  </si>
  <si>
    <t xml:space="preserve">OPEN PLAZA S.A. </t>
  </si>
  <si>
    <t>OPEN PLAZA</t>
  </si>
  <si>
    <t xml:space="preserve">OPP FILM S.A. </t>
  </si>
  <si>
    <t>OPP FILM</t>
  </si>
  <si>
    <t xml:space="preserve">OWENS-ILLINOIS PERU S.A. </t>
  </si>
  <si>
    <t>OWENS ILLINOIS</t>
  </si>
  <si>
    <t>PAN AMERICAN SILVER HUARON S.A.</t>
  </si>
  <si>
    <t>SILVER HUARON</t>
  </si>
  <si>
    <t xml:space="preserve">PAPELERA NACIONAL S A </t>
  </si>
  <si>
    <t>PANASA</t>
  </si>
  <si>
    <t>PERUANA DE MOLDEADOS S.A.C</t>
  </si>
  <si>
    <t>PERUANA DE MOLDEADOS</t>
  </si>
  <si>
    <t xml:space="preserve">PESQUERA DIAMANTE S.A. </t>
  </si>
  <si>
    <t>PESQUERA DIAMANTE</t>
  </si>
  <si>
    <t>PROTISA</t>
  </si>
  <si>
    <t xml:space="preserve">QUIMPAC S.A. </t>
  </si>
  <si>
    <t>QUIMPAC</t>
  </si>
  <si>
    <t xml:space="preserve">REAL PLAZA S.R.L. </t>
  </si>
  <si>
    <t>REAL PLAZA</t>
  </si>
  <si>
    <t xml:space="preserve">SAGA FALABELLA S A </t>
  </si>
  <si>
    <t>SAGA FALABELLA</t>
  </si>
  <si>
    <t xml:space="preserve">SAN FERNANDO S.A. </t>
  </si>
  <si>
    <t>SAN FERNANDO</t>
  </si>
  <si>
    <t xml:space="preserve">SAN MIGUEL INDUSTRIAS PET S.A. </t>
  </si>
  <si>
    <t>SAN MIGUEL INDUSTRIAS PET</t>
  </si>
  <si>
    <t>SHOUGANG HIERRO</t>
  </si>
  <si>
    <t>SOUTHERN</t>
  </si>
  <si>
    <t>SUPERMERCADOS PERUANOS</t>
  </si>
  <si>
    <t>TASA</t>
  </si>
  <si>
    <t>TIENDAS DEL MEJORAMIENTO DEL HOGAR S.A.</t>
  </si>
  <si>
    <t>SODIMAC</t>
  </si>
  <si>
    <t xml:space="preserve">TRUPAL S.A. </t>
  </si>
  <si>
    <t>TRUPAL</t>
  </si>
  <si>
    <t>UNACEM</t>
  </si>
  <si>
    <t>YURA S.A.</t>
  </si>
  <si>
    <t>YURA</t>
  </si>
  <si>
    <t>CUADRO N° 1.12</t>
  </si>
  <si>
    <t>1.12.1.</t>
  </si>
  <si>
    <t xml:space="preserve">INTEGRANTES DE TRANSMISIÓN </t>
  </si>
  <si>
    <t xml:space="preserve">INTEGRANTES DE GENERACIÓN </t>
  </si>
  <si>
    <t>1.12.2.</t>
  </si>
  <si>
    <t xml:space="preserve">INTEGRANTES DE DISTRIBUCIÓN </t>
  </si>
  <si>
    <t>1.12.3.</t>
  </si>
  <si>
    <t>Por otro lado, las empresas distribuidoras que integran el COES son propietarias de los sistemas de sub transmisión y responsables del abastecimiento de energía eléctrica de los usuarios libres y regulados del SEIN. Dichas empresas integrantes son las siguientes</t>
  </si>
  <si>
    <t xml:space="preserve">INTEGRANTES DE USUARIOS LIBRES </t>
  </si>
  <si>
    <t>1.12.4.</t>
  </si>
  <si>
    <t>TRANSMISORA ELÉCTRICA DEL SUR 3 S.A.C. -TESUR 3</t>
  </si>
  <si>
    <t>EMPRESA REGIONAL DE SERVICIO PÚBLICO DE ELECTRICIDAD DEL ORIENTE S.A.</t>
  </si>
  <si>
    <t>TIPO DE 
COMBUSTIBLE</t>
  </si>
  <si>
    <t>(1) Consumo de Diesel 2, Residual 6 y Residual 500, expresadas en metros cúbicos</t>
  </si>
  <si>
    <t>(2) Consumo de Gas Natural y Biogás, expresado en miles de metros cúbicos</t>
  </si>
  <si>
    <t>(3) Consumo de Carbón y Bagazo, expresado en miles de toneladas</t>
  </si>
  <si>
    <t>CUADRO N° 1.8</t>
  </si>
  <si>
    <t>LONGITUD DE LÍNEAS DE TRANSMISIÓN  
(km)</t>
  </si>
  <si>
    <t>500 kV</t>
  </si>
  <si>
    <t>220 kV</t>
  </si>
  <si>
    <t>138 kV</t>
  </si>
  <si>
    <t>&lt; 75 kV</t>
  </si>
  <si>
    <t>2011*</t>
  </si>
  <si>
    <t>2012*</t>
  </si>
  <si>
    <t>2013*</t>
  </si>
  <si>
    <t>2014*</t>
  </si>
  <si>
    <t>2015*</t>
  </si>
  <si>
    <t>2016*</t>
  </si>
  <si>
    <t>2017*</t>
  </si>
  <si>
    <t>2018*</t>
  </si>
  <si>
    <t>2019*</t>
  </si>
  <si>
    <t>DIESEL 2 (1)</t>
  </si>
  <si>
    <t>RESIDUAL 6 (1)</t>
  </si>
  <si>
    <t>RESIDUAL 500  (1)</t>
  </si>
  <si>
    <t>GAS NATURAL (2)</t>
  </si>
  <si>
    <t>BIOGÁS (2)</t>
  </si>
  <si>
    <t>CARBÓN (3)</t>
  </si>
  <si>
    <t>BAGAZO (3)</t>
  </si>
  <si>
    <t>VALORIZACIÓN DE LAS TRANSFERENCIAS (MILES DE NUEVOS SOLES)</t>
  </si>
  <si>
    <t>CUADRO N° 1.10</t>
  </si>
  <si>
    <t>VALORIZACIÓN DE LAS TRANSFERENCIAS (MILES DE NUEVO SOLES)</t>
  </si>
  <si>
    <t>CUADRO N° 1.1</t>
  </si>
  <si>
    <t>MES</t>
  </si>
  <si>
    <t>CONSUMO DE COMBUSTIBLE</t>
  </si>
  <si>
    <t>ENERGÍA ACTIVA</t>
  </si>
  <si>
    <t>POTENCIA</t>
  </si>
  <si>
    <t>ENERGÍA REACTIVA</t>
  </si>
  <si>
    <t>TIPO DE VALORIZACIÓN 
DE TRANSFERENCIAS</t>
  </si>
  <si>
    <t>AÑO</t>
  </si>
  <si>
    <t>Nota: Incluye la importación desde Ecuador . La demanda máxima mensual corresponde a la registrada en el periodo de Horas Punta del SEIN.</t>
  </si>
  <si>
    <t>(*) Se ha considerado líneas de transmisión existente de las empresas distribuidoras y Usuarios libres integrantes; como tambien, no integrantes.</t>
  </si>
  <si>
    <t>ESTADÍSTICA DE OPERACIÓN 2020</t>
  </si>
  <si>
    <t xml:space="preserve">PRODUCCIÓN DE ENERGÍA Y MÁXIMA DEMANDA MENSUAL – 2020 </t>
  </si>
  <si>
    <t>PRODUCCIÓN DE ENERGÍA Y MÁXIMA DEMANDA - 2020</t>
  </si>
  <si>
    <t>PRODUCCIÓN DE ENERGÍA ELÉCTRICA SEGÚN TIPO DE TECNOLOGÍA - 2020 (GW.h)</t>
  </si>
  <si>
    <t>PRODUCCIÓN DE ENERGÍA ELÉCTRICA SEGÚN TIPO DE GENERACIÓN Y RECURSO ENERGÉTICO – 2020 (GW.h)</t>
  </si>
  <si>
    <t>POTENCIA EFECTIVA POR TIPO DE GENERACIÓN A DICIEMBRE 2020 (MW)</t>
  </si>
  <si>
    <t>POTENCIA EFECTIVA SEGÚN TIPO DE TECNOLOGÍA A DICIEMBRE 2020 (MW)</t>
  </si>
  <si>
    <t>POTENCIA EFECTIVA SEGÚN TIPO DE GENERACIÓN Y RECURSO ENERGÉTICO UTILIZADO A DICIEMBRE 2020 (MW)</t>
  </si>
  <si>
    <t>EVOLUCIÓN DEL SISTEMA DE TRANSMISIÓN 2005 - 2020</t>
  </si>
  <si>
    <t>TRANSACCIONES INTERNACIONALES DE ELECTRICIDAD - TIE (PERÚ - ECUADOR)  2009 - 2020</t>
  </si>
  <si>
    <t>DETALLE DE LAS EMPRESAS INTEGRANTES DEL COES - 2020</t>
  </si>
  <si>
    <t>CRECIMIENTO ANUAL DEL CONSUMO DE ELECTRICIDAD 2004 - 2020</t>
  </si>
  <si>
    <t>DISTRIBUCIÓN POR TIPO DE RECURSO ENERGÉTICO DE LA POTENCIA EFECTIVA - 2020</t>
  </si>
  <si>
    <t>DISTRIBUCIÓN POR TIPO DE RECURSO ENERGÉTICO DE LA PRODUCCIÓN DEL SEIN – 2020</t>
  </si>
  <si>
    <t>EN LA PRODUCCIÓN DE ENERGÍA 
 2000 - 2020</t>
  </si>
  <si>
    <t xml:space="preserve">EMPRESAS INTEGRANTES DEL COES - 2020	</t>
  </si>
  <si>
    <t xml:space="preserve">EVOLUCIÓN DE NÚMERO DE EMPRESAS INTEGRANTES DEL COES 
2008 – 2020 </t>
  </si>
  <si>
    <t>PRODUCCIÓN DE ENERGÍA Y MÁXIMA DEMANDA MENSUAL – 2020</t>
  </si>
  <si>
    <t>BIOGÁS</t>
  </si>
  <si>
    <t>BAGAZO</t>
  </si>
  <si>
    <t xml:space="preserve"> POTENCIA EFECTIVA SEGÚN TIPO DE TECNOLOGÍA A DICIEMBRE 2020 (MW)</t>
  </si>
  <si>
    <t>GAS</t>
  </si>
  <si>
    <t>DIESEL B5</t>
  </si>
  <si>
    <t>CARBON</t>
  </si>
  <si>
    <t>Al 31 de diciembre 2020 el COES estuvo integrado por los propietarios de líneas, subestaciones y equipos
de transmisión que a continuación se detallan:</t>
  </si>
  <si>
    <t>ABY TRANSMISIÓN SUR S.A.</t>
  </si>
  <si>
    <t>ATN1 S.A</t>
  </si>
  <si>
    <t>ATN 2 S.A</t>
  </si>
  <si>
    <t>CONCESIONARIA LINEA DE TRANSMISION CCNCM S.A.C.</t>
  </si>
  <si>
    <t>CONSORCIO ENERGETICO DE HUANCAVELICA S.A.</t>
  </si>
  <si>
    <t>TRANSMISORA CAJABAMBA</t>
  </si>
  <si>
    <t>ETESELVA S.R.L.</t>
  </si>
  <si>
    <t>INTERCONEXIÓN ELÉCTRICA ISA PERÚ S.A.</t>
  </si>
  <si>
    <t>ISA PERU</t>
  </si>
  <si>
    <t>COMPAÑIA TRANSMISORA NORPERUANA S.R.L</t>
  </si>
  <si>
    <t>POMACOCHA POWER S.A.C.</t>
  </si>
  <si>
    <t>RED DE ENERGÍA DEL PERÚ S.A.</t>
  </si>
  <si>
    <t>RED ELÉCTRICA DEL SUR S.A.</t>
  </si>
  <si>
    <t>CONSORCIO TRANSMANTARO S.A.</t>
  </si>
  <si>
    <t>TRANSMISORA ELÉCTRICA DEL SUR 2 S.A.C. TESUR 2</t>
  </si>
  <si>
    <t>TRANSMISORA ELÉCTRICA DEL SUR S.A.C</t>
  </si>
  <si>
    <t>AGROAURORA S.A.C.</t>
  </si>
  <si>
    <t>ANDEAN POWER S.A.C.</t>
  </si>
  <si>
    <t>ATRIA ENERGIA S.A.C.</t>
  </si>
  <si>
    <t>ATRIA ENERGIA</t>
  </si>
  <si>
    <t>BIOENERGIA DEL CHIRA S.A.</t>
  </si>
  <si>
    <t>BIOENERGIA DEL CHIRA</t>
  </si>
  <si>
    <t>CELEPSA RENOVABLES S.R.L.</t>
  </si>
  <si>
    <t>CHINANGO S.A.C.</t>
  </si>
  <si>
    <t>COMPAÑIA ELECTRICA EL PLATANAL S.A.</t>
  </si>
  <si>
    <t>CONSORCIO ELECTRICO DE VILLACURI S.A.C.</t>
  </si>
  <si>
    <t>ELECTRICA YANAPAMPA S.A.C.</t>
  </si>
  <si>
    <t>ELECTRO  ZAÑA  S.A.C.</t>
  </si>
  <si>
    <t>EMPRESA DE GENERACIÓN ELÉCTRICA AREQUIPA S.A.</t>
  </si>
  <si>
    <t>EMPRESA DE GENERACION ELECTRICA DE JUNIN S.A.C</t>
  </si>
  <si>
    <t>EGEJUNIN</t>
  </si>
  <si>
    <t>EMPRESA DE GENERACIÓN ELÉCTRICA DEL SUR S.A.</t>
  </si>
  <si>
    <t>EMPRESA DE GENERACIÓN ELÉCTRICA MACHUPICCHU S.A.</t>
  </si>
  <si>
    <t>EMPRESA DE GENERACION ELECTRICA RIO BAÑOS S.A.C.</t>
  </si>
  <si>
    <t>EMPRESA DE GENERACIÓN ELÉCTRICA SAN GABÁN S.A.</t>
  </si>
  <si>
    <t>EMPRESA DE GENERACION ELECTRICA SANTA ANA S.R.L.</t>
  </si>
  <si>
    <t>EMPRESA DE GENERACION HUALLAGA S.A.</t>
  </si>
  <si>
    <t>EMPRESA DE GENERACION HUANZA S.A.</t>
  </si>
  <si>
    <t>EMPRESA ELECTRICA AGUA AZUL S.A.</t>
  </si>
  <si>
    <t>EMPRESA ELECTRICIDAD DEL PERÚ S.A.</t>
  </si>
  <si>
    <t>ELECTROPERU S.A.</t>
  </si>
  <si>
    <t>ENEL GENERACION PERU S.A.A</t>
  </si>
  <si>
    <t>ENEL GENERACION PIURA S.A.</t>
  </si>
  <si>
    <t>ENEL GREEN POWER PERU S.A.C</t>
  </si>
  <si>
    <t>ENGIE ENERGÍA PERÚ S.A.</t>
  </si>
  <si>
    <t>FENIX POWER PERÚ S.A.</t>
  </si>
  <si>
    <t>GENERADORA DE ENERGÍA DEL PERÚ S.A.</t>
  </si>
  <si>
    <t>GR PAINO S.A.C.</t>
  </si>
  <si>
    <t>GR PAINO</t>
  </si>
  <si>
    <t>GR TARUCA S.A.C.</t>
  </si>
  <si>
    <t>GR TARUCA</t>
  </si>
  <si>
    <t>HIDROCAÑETE S.A.</t>
  </si>
  <si>
    <t>HIDROELÉCTRICA HUANCHOR S.A.C.</t>
  </si>
  <si>
    <t>HUAURA POWER GROUP S.A.</t>
  </si>
  <si>
    <t>HYDRO PATAPO S.A.C.</t>
  </si>
  <si>
    <t>ILLAPU ENERGY S.A.</t>
  </si>
  <si>
    <t>INFRAESTRUCTURAS Y ENERGIAS DEL PERU S.A.C.</t>
  </si>
  <si>
    <t>KALLPA GENERACION S.A.</t>
  </si>
  <si>
    <t>LA VIRGEN S.A.C.</t>
  </si>
  <si>
    <t>MAJA ENERGIA S.A.C.</t>
  </si>
  <si>
    <t>MAJES ARCUS S.A.C.</t>
  </si>
  <si>
    <t>MOQUEGUA FV S.A.C</t>
  </si>
  <si>
    <t>ORAZUL ENERGY PERU S.A.</t>
  </si>
  <si>
    <t>PANAMERICANA SOLAR S.A.C.</t>
  </si>
  <si>
    <t>PARQUE EOLICO MARCONA S.A.C.</t>
  </si>
  <si>
    <t>PARQUE EOLICO TRES HERMANAS S.A.C.</t>
  </si>
  <si>
    <t>PERUANA DE INVERSIONES EN ENERGIAS RENOVABLES S.A.</t>
  </si>
  <si>
    <t>PERUANA DE INVERSIONES EN ENERGIAS RENOVABLES</t>
  </si>
  <si>
    <t>PETRAMAS S.A.C.</t>
  </si>
  <si>
    <t>PETRAMAS</t>
  </si>
  <si>
    <t>PLANTA DE RESERVA FRIA DE GENERACION DE ETEN S.A.</t>
  </si>
  <si>
    <t>REPARTICIÓN ARCUS S.A.C.</t>
  </si>
  <si>
    <t>SDF ENERGIA S.A.C.</t>
  </si>
  <si>
    <t>SDF ENERGIA</t>
  </si>
  <si>
    <t>SHOUGANG GENERACIÓN ELÉCTRICA S.A.A.</t>
  </si>
  <si>
    <t>SINDICATO ENERGÉTICO S.A.</t>
  </si>
  <si>
    <t>STATKRAFT PERÚ S.A.</t>
  </si>
  <si>
    <t>TACNA SOLAR S.A.C.</t>
  </si>
  <si>
    <t>TERMOCHILCA S.A.</t>
  </si>
  <si>
    <t>TERMOSELVA S.R.L.</t>
  </si>
  <si>
    <t>ELECTRO DUNAS S.A.A.</t>
  </si>
  <si>
    <t>ELECTRO SUR ESTE S.A.A</t>
  </si>
  <si>
    <t>ELECTROCENTRO S.A.</t>
  </si>
  <si>
    <t>ELECTRONOROESTE S.A.</t>
  </si>
  <si>
    <t>ELECTRO UCAYALI</t>
  </si>
  <si>
    <t>EMPRESA REGIONAL DE SERVICIO PÚBLICO DE ELECTRICIDAD DE PUNO S.A.A.</t>
  </si>
  <si>
    <t>EMPRESA REGIONAL DE SERVICIO PÚBLICO DE ELECTRICIDAD DEL NORTE S.A.</t>
  </si>
  <si>
    <t>EMPRESA REGIONAL DE SERVICIO PÚBLICO DE ELECTRICIDAD ELECTRONORTE MEDIO S.A.</t>
  </si>
  <si>
    <t>EMPRESA REGIONAL DE SERVICIO PÚBLICO DE ELECTRICIDAD ELECTROSUR S.A.</t>
  </si>
  <si>
    <t>ENEL DISTRIBUCIÓN PERÚ S.A.A.</t>
  </si>
  <si>
    <t>LUZ DEL SUR S.A.A.</t>
  </si>
  <si>
    <t>SOCIEDAD ELÉCTRICA DEL SUR OESTE S.A.</t>
  </si>
  <si>
    <t>Finalmente, los usuarios libres consumidores de energía eléctrica que son abastecidos por las empresas de generación y distribución estuvieron conformados por 76 empresas</t>
  </si>
  <si>
    <t xml:space="preserve">CERAMICA LIMA S A </t>
  </si>
  <si>
    <t>CERAMICA LIMA</t>
  </si>
  <si>
    <t xml:space="preserve">COMPANIA MINERA ANTAMINA S.A. </t>
  </si>
  <si>
    <t xml:space="preserve">COMPANIA MINERA ARES S.A.C. </t>
  </si>
  <si>
    <t xml:space="preserve">COMPANIA MINERA CHUNGAR S.A.C. </t>
  </si>
  <si>
    <t xml:space="preserve">COMPAÑIA DE MINAS BUENAVENTURA S.A.A. </t>
  </si>
  <si>
    <t xml:space="preserve">COMPAÑIA MINERA ANTAPACCAY S.A. </t>
  </si>
  <si>
    <t xml:space="preserve">COMPAÑIA MINERA CONDESTABLE S.A. </t>
  </si>
  <si>
    <t xml:space="preserve">COMPAÑIA MINERA MISKI MAYO S.R.L. </t>
  </si>
  <si>
    <t xml:space="preserve">COMPAÑIA MINERA SAN IGNACIO DE MOROCOCHA S.A.A. </t>
  </si>
  <si>
    <t xml:space="preserve">CORPORACION ACEROS AREQUIPA S.A. </t>
  </si>
  <si>
    <t xml:space="preserve">CORPORACION LINDLEY S.A. </t>
  </si>
  <si>
    <t>CORPORACION PESQUERA INCA S.A.C.</t>
  </si>
  <si>
    <t xml:space="preserve">DOE RUN PERU S.R.L. EN LIQUIDACION EN MARCHA </t>
  </si>
  <si>
    <t xml:space="preserve">ECO - ACUICOLA SOCIEDAD ANONIMA CERRADA </t>
  </si>
  <si>
    <t xml:space="preserve">EMPRESA SIDERURGICA DEL PERU S.A.A. </t>
  </si>
  <si>
    <t>SIDERPERU</t>
  </si>
  <si>
    <t xml:space="preserve">FUNDICION CALLAO S.A. </t>
  </si>
  <si>
    <t xml:space="preserve">FUNDICION CHILCA S.A. </t>
  </si>
  <si>
    <t xml:space="preserve">GYM FERROVIAS S.A. </t>
  </si>
  <si>
    <t>GYM FERROVIAS</t>
  </si>
  <si>
    <t xml:space="preserve">HUDBAY PERU S.A.C. </t>
  </si>
  <si>
    <t xml:space="preserve">KIMBERLY-CLARK PERU S.R.L. </t>
  </si>
  <si>
    <t>METALURGICA PERUANA S.A.</t>
  </si>
  <si>
    <t>MEPSA</t>
  </si>
  <si>
    <t xml:space="preserve">MINERA AURIFERA RETAMAS S.A. </t>
  </si>
  <si>
    <t xml:space="preserve">MINERA SHOUXIN PERU S.A. </t>
  </si>
  <si>
    <t>PETROLEOS DEL PERU PETROPERU S.A.</t>
  </si>
  <si>
    <t>PETROPERU</t>
  </si>
  <si>
    <t>PRODUCTOS TISSUE DEL PERU S.A.C.</t>
  </si>
  <si>
    <t>REFINERIA LA PAMPILLA S.A.A</t>
  </si>
  <si>
    <t>REFINERIA LA PAMPILLA</t>
  </si>
  <si>
    <t xml:space="preserve">SHOUGANG HIERRO PERU S.A.A. </t>
  </si>
  <si>
    <t xml:space="preserve">SOUTHERN PERU COPPER CORPORATION SUCURSA L DEL PERU </t>
  </si>
  <si>
    <t xml:space="preserve">SUPERMERCADOS PERUANOS SOCIEDAD ANONIMA O  S.P.S.A. </t>
  </si>
  <si>
    <t xml:space="preserve">TECNOLOGICA DE ALIMENTOS S.A. </t>
  </si>
  <si>
    <t xml:space="preserve">UNION ANDINA DE CEMENTOS S.A.A. - UNACEM S.A.A. </t>
  </si>
  <si>
    <t xml:space="preserve">VOLCAN COMPANIA MINERA S.A.A. </t>
  </si>
  <si>
    <t>MINERA VOLCAN</t>
  </si>
  <si>
    <t>Gráfico N° 1.5 Empresas Integrantes del COES - 2020</t>
  </si>
  <si>
    <t>SALDO AL 
2020</t>
  </si>
  <si>
    <t>VARIACIÓN
2020/ 2019</t>
  </si>
  <si>
    <t>2020*</t>
  </si>
  <si>
    <t>EVOLUCIÓN DEL SISTEMA DE TRANSMISIÓN 2005- 2020 (km)</t>
  </si>
  <si>
    <t>TRANSACCIONES INTERNACIONALES DE ELECTRICIDAD - TIE (PERÚ - ECUADOR)  
2009 - 2020</t>
  </si>
  <si>
    <t>CONSUMO DE COMBUSTIBLE 2020</t>
  </si>
  <si>
    <t>VARIACIÓN                        2020/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</si>
</sst>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"/>
  </numFmts>
  <fonts count="28" x14ac:knownFonts="1">
    <font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4D4D4F"/>
      <name val="Arial"/>
      <family val="2"/>
    </font>
    <font>
      <b/>
      <sz val="8"/>
      <color theme="4"/>
      <name val="Arial"/>
      <family val="2"/>
    </font>
    <font>
      <sz val="8"/>
      <color indexed="8"/>
      <name val="Arial"/>
      <family val="2"/>
    </font>
    <font>
      <b/>
      <sz val="8"/>
      <color rgb="FF4D4D4F"/>
      <name val="Arial"/>
      <family val="2"/>
    </font>
    <font>
      <sz val="8"/>
      <color theme="0" tint="-0.34998626667073579"/>
      <name val="Arial"/>
      <family val="2"/>
    </font>
    <font>
      <sz val="11"/>
      <color theme="0" tint="-0.34998626667073579"/>
      <name val="Arial"/>
      <family val="2"/>
    </font>
    <font>
      <sz val="12"/>
      <name val="Arial"/>
      <family val="2"/>
    </font>
    <font>
      <sz val="10"/>
      <color theme="0" tint="-0.34998626667073579"/>
      <name val="Arial"/>
      <family val="2"/>
    </font>
    <font>
      <sz val="7"/>
      <color theme="0" tint="-0.34998626667073579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0" tint="-0.34998626667073579"/>
      <name val="Arial"/>
      <family val="2"/>
    </font>
    <font>
      <sz val="7"/>
      <color theme="0" tint="-0.34998626667073579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8"/>
      <color indexed="9"/>
      <name val="Arial"/>
      <family val="2"/>
    </font>
    <font>
      <b/>
      <sz val="8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7A5"/>
        <bgColor indexed="64"/>
      </patternFill>
    </fill>
    <fill>
      <patternFill patternType="solid">
        <fgColor rgb="FF0077A5"/>
        <bgColor theme="4"/>
      </patternFill>
    </fill>
    <fill>
      <patternFill patternType="solid">
        <fgColor indexed="13"/>
        <bgColor indexed="64"/>
      </patternFill>
    </fill>
    <fill>
      <patternFill patternType="solid">
        <fgColor rgb="FF0077A4"/>
        <bgColor theme="4"/>
      </patternFill>
    </fill>
    <fill>
      <patternFill patternType="solid">
        <fgColor rgb="FF0077A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theme="4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4"/>
      </top>
      <bottom style="thin">
        <color theme="0"/>
      </bottom>
      <diagonal/>
    </border>
    <border>
      <left/>
      <right/>
      <top style="thin">
        <color theme="4"/>
      </top>
      <bottom style="thin">
        <color theme="0"/>
      </bottom>
      <diagonal/>
    </border>
    <border>
      <left/>
      <right style="thin">
        <color theme="0"/>
      </right>
      <top style="thin">
        <color theme="4"/>
      </top>
      <bottom style="thin">
        <color theme="0"/>
      </bottom>
      <diagonal/>
    </border>
    <border>
      <left/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0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4"/>
      </right>
      <top/>
      <bottom/>
      <diagonal/>
    </border>
    <border>
      <left style="thin">
        <color theme="0"/>
      </left>
      <right style="thin">
        <color theme="4"/>
      </right>
      <top style="thin">
        <color theme="0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theme="4"/>
      </left>
      <right style="thin">
        <color theme="0"/>
      </right>
      <top/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4"/>
      </bottom>
      <diagonal/>
    </border>
    <border>
      <left style="thin">
        <color rgb="FF0099CC"/>
      </left>
      <right style="thin">
        <color rgb="FF0099CC"/>
      </right>
      <top style="thin">
        <color rgb="FF0099CC"/>
      </top>
      <bottom style="thin">
        <color rgb="FF0099CC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rgb="FF0077A5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rgb="FF0077A5"/>
      </right>
      <top/>
      <bottom style="thin">
        <color rgb="FF0077A5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theme="0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0" fontId="7" fillId="0" borderId="0"/>
    <xf numFmtId="0" fontId="5" fillId="0" borderId="0"/>
    <xf numFmtId="9" fontId="5" fillId="0" borderId="0" applyFont="0" applyFill="0" applyBorder="0" applyAlignment="0" applyProtection="0"/>
    <xf numFmtId="0" fontId="1" fillId="0" borderId="0"/>
    <xf numFmtId="9" fontId="7" fillId="0" borderId="0" applyFont="0" applyFill="0" applyBorder="0" applyAlignment="0" applyProtection="0"/>
    <xf numFmtId="0" fontId="1" fillId="0" borderId="0"/>
  </cellStyleXfs>
  <cellXfs count="225">
    <xf numFmtId="0" fontId="0" fillId="0" borderId="0" xfId="0"/>
    <xf numFmtId="0" fontId="5" fillId="2" borderId="0" xfId="3" applyFill="1"/>
    <xf numFmtId="0" fontId="5" fillId="0" borderId="0" xfId="3"/>
    <xf numFmtId="4" fontId="6" fillId="2" borderId="0" xfId="3" applyNumberFormat="1" applyFont="1" applyFill="1"/>
    <xf numFmtId="0" fontId="6" fillId="2" borderId="0" xfId="3" applyFont="1" applyFill="1"/>
    <xf numFmtId="0" fontId="5" fillId="2" borderId="0" xfId="3" applyFont="1" applyFill="1"/>
    <xf numFmtId="0" fontId="2" fillId="2" borderId="0" xfId="3" applyFont="1" applyFill="1" applyAlignment="1">
      <alignment vertical="center"/>
    </xf>
    <xf numFmtId="0" fontId="0" fillId="2" borderId="0" xfId="0" applyFont="1" applyFill="1"/>
    <xf numFmtId="0" fontId="0" fillId="0" borderId="0" xfId="0" applyFont="1"/>
    <xf numFmtId="0" fontId="0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2" borderId="0" xfId="3" applyFont="1" applyFill="1"/>
    <xf numFmtId="0" fontId="5" fillId="0" borderId="0" xfId="3" applyFont="1"/>
    <xf numFmtId="0" fontId="1" fillId="0" borderId="0" xfId="0" applyFont="1"/>
    <xf numFmtId="0" fontId="5" fillId="2" borderId="0" xfId="3" applyFont="1" applyFill="1" applyAlignment="1">
      <alignment vertical="center"/>
    </xf>
    <xf numFmtId="0" fontId="5" fillId="0" borderId="0" xfId="3" applyFont="1" applyAlignment="1">
      <alignment vertical="center"/>
    </xf>
    <xf numFmtId="0" fontId="1" fillId="0" borderId="0" xfId="0" applyFont="1" applyAlignment="1">
      <alignment vertical="center"/>
    </xf>
    <xf numFmtId="0" fontId="9" fillId="2" borderId="0" xfId="3" applyFont="1" applyFill="1"/>
    <xf numFmtId="0" fontId="3" fillId="2" borderId="0" xfId="3" applyFont="1" applyFill="1" applyAlignment="1">
      <alignment vertical="center"/>
    </xf>
    <xf numFmtId="0" fontId="8" fillId="2" borderId="0" xfId="3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3" borderId="14" xfId="3" applyFont="1" applyFill="1" applyBorder="1" applyAlignment="1">
      <alignment horizontal="center" vertical="center" wrapText="1"/>
    </xf>
    <xf numFmtId="0" fontId="8" fillId="2" borderId="0" xfId="0" applyFont="1" applyFill="1"/>
    <xf numFmtId="0" fontId="4" fillId="4" borderId="14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3" borderId="11" xfId="0" applyFont="1" applyFill="1" applyBorder="1" applyAlignment="1">
      <alignment horizontal="center" vertical="center" wrapText="1"/>
    </xf>
    <xf numFmtId="164" fontId="0" fillId="2" borderId="0" xfId="2" applyNumberFormat="1" applyFont="1" applyFill="1" applyAlignment="1">
      <alignment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10" fontId="0" fillId="0" borderId="0" xfId="2" applyNumberFormat="1" applyFont="1"/>
    <xf numFmtId="43" fontId="0" fillId="2" borderId="0" xfId="0" applyNumberFormat="1" applyFont="1" applyFill="1" applyAlignment="1">
      <alignment vertical="center"/>
    </xf>
    <xf numFmtId="43" fontId="0" fillId="0" borderId="0" xfId="1" applyFont="1"/>
    <xf numFmtId="43" fontId="0" fillId="0" borderId="0" xfId="0" applyNumberFormat="1" applyFont="1"/>
    <xf numFmtId="17" fontId="5" fillId="0" borderId="0" xfId="5" applyNumberFormat="1"/>
    <xf numFmtId="0" fontId="12" fillId="0" borderId="0" xfId="3" applyFont="1"/>
    <xf numFmtId="17" fontId="5" fillId="2" borderId="0" xfId="5" applyNumberFormat="1" applyFill="1"/>
    <xf numFmtId="0" fontId="13" fillId="0" borderId="0" xfId="3" applyFont="1"/>
    <xf numFmtId="4" fontId="13" fillId="0" borderId="0" xfId="3" applyNumberFormat="1" applyFont="1"/>
    <xf numFmtId="10" fontId="12" fillId="0" borderId="0" xfId="6" applyNumberFormat="1" applyFont="1"/>
    <xf numFmtId="4" fontId="12" fillId="0" borderId="0" xfId="7" applyNumberFormat="1" applyFont="1"/>
    <xf numFmtId="0" fontId="14" fillId="0" borderId="0" xfId="3" applyFont="1"/>
    <xf numFmtId="10" fontId="14" fillId="0" borderId="0" xfId="6" applyNumberFormat="1" applyFont="1"/>
    <xf numFmtId="0" fontId="15" fillId="0" borderId="0" xfId="3" applyFont="1"/>
    <xf numFmtId="0" fontId="13" fillId="0" borderId="0" xfId="3" applyFont="1" applyAlignment="1">
      <alignment horizontal="center"/>
    </xf>
    <xf numFmtId="10" fontId="15" fillId="0" borderId="0" xfId="6" applyNumberFormat="1" applyFont="1"/>
    <xf numFmtId="0" fontId="5" fillId="5" borderId="0" xfId="3" applyFill="1"/>
    <xf numFmtId="2" fontId="5" fillId="0" borderId="0" xfId="3" applyNumberFormat="1"/>
    <xf numFmtId="10" fontId="5" fillId="0" borderId="0" xfId="3" applyNumberFormat="1"/>
    <xf numFmtId="0" fontId="16" fillId="0" borderId="0" xfId="4" applyFont="1"/>
    <xf numFmtId="0" fontId="17" fillId="0" borderId="0" xfId="4" applyFont="1"/>
    <xf numFmtId="0" fontId="18" fillId="0" borderId="0" xfId="4" applyFont="1"/>
    <xf numFmtId="0" fontId="19" fillId="0" borderId="0" xfId="4" applyFont="1" applyAlignment="1">
      <alignment horizontal="center" vertical="center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center"/>
    </xf>
    <xf numFmtId="0" fontId="18" fillId="0" borderId="0" xfId="4" applyFont="1" applyAlignment="1">
      <alignment horizontal="center"/>
    </xf>
    <xf numFmtId="164" fontId="16" fillId="0" borderId="0" xfId="8" applyNumberFormat="1" applyFont="1" applyFill="1" applyBorder="1" applyAlignment="1">
      <alignment horizontal="center"/>
    </xf>
    <xf numFmtId="164" fontId="16" fillId="0" borderId="0" xfId="4" applyNumberFormat="1" applyFont="1"/>
    <xf numFmtId="4" fontId="0" fillId="0" borderId="0" xfId="0" applyNumberFormat="1"/>
    <xf numFmtId="0" fontId="1" fillId="2" borderId="0" xfId="9" applyFill="1"/>
    <xf numFmtId="0" fontId="1" fillId="0" borderId="0" xfId="9"/>
    <xf numFmtId="0" fontId="21" fillId="2" borderId="0" xfId="9" applyFont="1" applyFill="1" applyAlignment="1">
      <alignment horizontal="right"/>
    </xf>
    <xf numFmtId="0" fontId="22" fillId="2" borderId="0" xfId="9" applyFont="1" applyFill="1" applyAlignment="1">
      <alignment horizontal="right"/>
    </xf>
    <xf numFmtId="0" fontId="24" fillId="2" borderId="0" xfId="9" applyFont="1" applyFill="1" applyAlignment="1">
      <alignment horizontal="left" vertical="center"/>
    </xf>
    <xf numFmtId="0" fontId="25" fillId="2" borderId="0" xfId="9" applyFont="1" applyFill="1" applyAlignment="1">
      <alignment horizontal="right"/>
    </xf>
    <xf numFmtId="0" fontId="25" fillId="0" borderId="22" xfId="9" applyFont="1" applyBorder="1" applyAlignment="1">
      <alignment horizontal="left"/>
    </xf>
    <xf numFmtId="0" fontId="25" fillId="0" borderId="22" xfId="9" applyFont="1" applyBorder="1"/>
    <xf numFmtId="0" fontId="25" fillId="2" borderId="0" xfId="9" applyFont="1" applyFill="1"/>
    <xf numFmtId="0" fontId="25" fillId="0" borderId="23" xfId="9" applyFont="1" applyBorder="1" applyAlignment="1">
      <alignment horizontal="left"/>
    </xf>
    <xf numFmtId="0" fontId="25" fillId="0" borderId="23" xfId="9" applyFont="1" applyBorder="1"/>
    <xf numFmtId="0" fontId="25" fillId="0" borderId="0" xfId="9" applyFont="1" applyAlignment="1">
      <alignment horizontal="left"/>
    </xf>
    <xf numFmtId="0" fontId="25" fillId="0" borderId="0" xfId="9" applyFont="1"/>
    <xf numFmtId="0" fontId="4" fillId="3" borderId="24" xfId="3" applyFont="1" applyFill="1" applyBorder="1"/>
    <xf numFmtId="43" fontId="4" fillId="3" borderId="25" xfId="1" applyFont="1" applyFill="1" applyBorder="1"/>
    <xf numFmtId="10" fontId="4" fillId="3" borderId="25" xfId="2" applyNumberFormat="1" applyFont="1" applyFill="1" applyBorder="1" applyAlignment="1">
      <alignment horizontal="center"/>
    </xf>
    <xf numFmtId="10" fontId="4" fillId="3" borderId="16" xfId="2" applyNumberFormat="1" applyFont="1" applyFill="1" applyBorder="1" applyAlignment="1">
      <alignment horizontal="center"/>
    </xf>
    <xf numFmtId="0" fontId="4" fillId="3" borderId="18" xfId="3" applyFont="1" applyFill="1" applyBorder="1" applyAlignment="1">
      <alignment horizontal="center" vertical="center"/>
    </xf>
    <xf numFmtId="0" fontId="4" fillId="3" borderId="18" xfId="3" applyFont="1" applyFill="1" applyBorder="1" applyAlignment="1">
      <alignment horizontal="center" vertical="center" wrapText="1"/>
    </xf>
    <xf numFmtId="0" fontId="5" fillId="0" borderId="26" xfId="3" applyFont="1" applyFill="1" applyBorder="1"/>
    <xf numFmtId="43" fontId="5" fillId="0" borderId="26" xfId="1" applyFont="1" applyFill="1" applyBorder="1"/>
    <xf numFmtId="10" fontId="5" fillId="0" borderId="26" xfId="2" applyNumberFormat="1" applyFont="1" applyFill="1" applyBorder="1" applyAlignment="1">
      <alignment horizontal="center"/>
    </xf>
    <xf numFmtId="43" fontId="10" fillId="0" borderId="26" xfId="1" applyFont="1" applyFill="1" applyBorder="1"/>
    <xf numFmtId="0" fontId="1" fillId="2" borderId="0" xfId="0" applyFont="1" applyFill="1"/>
    <xf numFmtId="0" fontId="1" fillId="2" borderId="0" xfId="3" applyFont="1" applyFill="1"/>
    <xf numFmtId="0" fontId="4" fillId="4" borderId="18" xfId="3" applyFont="1" applyFill="1" applyBorder="1" applyAlignment="1">
      <alignment horizontal="center" vertical="center"/>
    </xf>
    <xf numFmtId="0" fontId="4" fillId="4" borderId="18" xfId="3" applyFont="1" applyFill="1" applyBorder="1" applyAlignment="1">
      <alignment horizontal="center" vertical="center" wrapText="1"/>
    </xf>
    <xf numFmtId="0" fontId="4" fillId="3" borderId="24" xfId="3" applyFont="1" applyFill="1" applyBorder="1" applyAlignment="1">
      <alignment vertical="center"/>
    </xf>
    <xf numFmtId="43" fontId="4" fillId="3" borderId="25" xfId="1" applyFont="1" applyFill="1" applyBorder="1" applyAlignment="1">
      <alignment vertical="center"/>
    </xf>
    <xf numFmtId="43" fontId="2" fillId="3" borderId="25" xfId="1" applyFont="1" applyFill="1" applyBorder="1" applyAlignment="1">
      <alignment vertical="center"/>
    </xf>
    <xf numFmtId="43" fontId="2" fillId="3" borderId="16" xfId="1" applyFont="1" applyFill="1" applyBorder="1" applyAlignment="1">
      <alignment vertical="center"/>
    </xf>
    <xf numFmtId="0" fontId="1" fillId="0" borderId="26" xfId="3" applyFont="1" applyFill="1" applyBorder="1" applyAlignment="1">
      <alignment vertical="center"/>
    </xf>
    <xf numFmtId="43" fontId="1" fillId="0" borderId="26" xfId="1" applyFont="1" applyFill="1" applyBorder="1" applyAlignment="1">
      <alignment vertical="center"/>
    </xf>
    <xf numFmtId="0" fontId="2" fillId="3" borderId="18" xfId="3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 wrapText="1"/>
    </xf>
    <xf numFmtId="0" fontId="4" fillId="3" borderId="24" xfId="0" applyFont="1" applyFill="1" applyBorder="1"/>
    <xf numFmtId="43" fontId="2" fillId="3" borderId="25" xfId="1" applyFont="1" applyFill="1" applyBorder="1"/>
    <xf numFmtId="43" fontId="2" fillId="3" borderId="16" xfId="1" applyFont="1" applyFill="1" applyBorder="1"/>
    <xf numFmtId="0" fontId="0" fillId="0" borderId="26" xfId="0" applyFont="1" applyFill="1" applyBorder="1"/>
    <xf numFmtId="43" fontId="0" fillId="0" borderId="26" xfId="1" applyFont="1" applyFill="1" applyBorder="1"/>
    <xf numFmtId="2" fontId="4" fillId="4" borderId="27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vertical="center"/>
    </xf>
    <xf numFmtId="43" fontId="4" fillId="3" borderId="16" xfId="1" applyFont="1" applyFill="1" applyBorder="1" applyAlignment="1">
      <alignment vertical="center"/>
    </xf>
    <xf numFmtId="43" fontId="0" fillId="0" borderId="26" xfId="1" applyFont="1" applyFill="1" applyBorder="1" applyAlignment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0" fontId="4" fillId="7" borderId="24" xfId="0" applyFont="1" applyFill="1" applyBorder="1"/>
    <xf numFmtId="165" fontId="4" fillId="7" borderId="25" xfId="0" applyNumberFormat="1" applyFont="1" applyFill="1" applyBorder="1"/>
    <xf numFmtId="10" fontId="4" fillId="7" borderId="16" xfId="8" applyNumberFormat="1" applyFont="1" applyFill="1" applyBorder="1"/>
    <xf numFmtId="165" fontId="0" fillId="0" borderId="26" xfId="0" applyNumberFormat="1" applyFont="1" applyFill="1" applyBorder="1"/>
    <xf numFmtId="10" fontId="0" fillId="0" borderId="26" xfId="8" applyNumberFormat="1" applyFont="1" applyFill="1" applyBorder="1"/>
    <xf numFmtId="1" fontId="0" fillId="0" borderId="26" xfId="0" applyNumberFormat="1" applyFont="1" applyFill="1" applyBorder="1" applyAlignment="1">
      <alignment horizontal="center"/>
    </xf>
    <xf numFmtId="4" fontId="0" fillId="0" borderId="26" xfId="0" applyNumberFormat="1" applyFont="1" applyFill="1" applyBorder="1" applyAlignment="1">
      <alignment horizontal="center"/>
    </xf>
    <xf numFmtId="4" fontId="0" fillId="0" borderId="26" xfId="8" applyNumberFormat="1" applyFont="1" applyFill="1" applyBorder="1" applyAlignment="1">
      <alignment horizontal="center"/>
    </xf>
    <xf numFmtId="0" fontId="20" fillId="0" borderId="0" xfId="4" applyFont="1" applyAlignment="1">
      <alignment horizontal="center"/>
    </xf>
    <xf numFmtId="0" fontId="1" fillId="0" borderId="0" xfId="4" applyFont="1"/>
    <xf numFmtId="0" fontId="25" fillId="0" borderId="0" xfId="9" applyFont="1" applyBorder="1" applyAlignment="1">
      <alignment horizontal="left"/>
    </xf>
    <xf numFmtId="0" fontId="25" fillId="0" borderId="0" xfId="9" applyFont="1" applyBorder="1"/>
    <xf numFmtId="0" fontId="25" fillId="0" borderId="28" xfId="9" applyFont="1" applyBorder="1"/>
    <xf numFmtId="0" fontId="25" fillId="0" borderId="28" xfId="9" applyFont="1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29" xfId="0" applyBorder="1" applyAlignment="1">
      <alignment horizontal="center"/>
    </xf>
    <xf numFmtId="0" fontId="0" fillId="0" borderId="29" xfId="0" applyBorder="1"/>
    <xf numFmtId="0" fontId="0" fillId="0" borderId="0" xfId="0" applyAlignment="1">
      <alignment horizontal="center" vertical="center"/>
    </xf>
    <xf numFmtId="0" fontId="27" fillId="0" borderId="0" xfId="0" applyFont="1" applyAlignment="1">
      <alignment vertical="center"/>
    </xf>
    <xf numFmtId="0" fontId="3" fillId="0" borderId="0" xfId="0" applyFont="1"/>
    <xf numFmtId="0" fontId="0" fillId="0" borderId="30" xfId="0" applyBorder="1" applyAlignment="1">
      <alignment horizontal="center"/>
    </xf>
    <xf numFmtId="0" fontId="0" fillId="0" borderId="30" xfId="0" applyBorder="1"/>
    <xf numFmtId="0" fontId="4" fillId="3" borderId="3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26" fillId="3" borderId="18" xfId="0" applyFont="1" applyFill="1" applyBorder="1" applyAlignment="1">
      <alignment horizontal="center" vertical="center"/>
    </xf>
    <xf numFmtId="0" fontId="26" fillId="3" borderId="2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Border="1"/>
    <xf numFmtId="0" fontId="0" fillId="2" borderId="29" xfId="0" applyFont="1" applyFill="1" applyBorder="1"/>
    <xf numFmtId="165" fontId="0" fillId="2" borderId="29" xfId="0" applyNumberFormat="1" applyFont="1" applyFill="1" applyBorder="1"/>
    <xf numFmtId="10" fontId="0" fillId="2" borderId="29" xfId="2" applyNumberFormat="1" applyFont="1" applyFill="1" applyBorder="1"/>
    <xf numFmtId="1" fontId="0" fillId="2" borderId="29" xfId="0" applyNumberFormat="1" applyFont="1" applyFill="1" applyBorder="1" applyAlignment="1">
      <alignment horizontal="center" vertical="center"/>
    </xf>
    <xf numFmtId="165" fontId="0" fillId="2" borderId="29" xfId="0" applyNumberFormat="1" applyFont="1" applyFill="1" applyBorder="1" applyAlignment="1">
      <alignment horizontal="center" vertical="center"/>
    </xf>
    <xf numFmtId="165" fontId="0" fillId="8" borderId="29" xfId="0" applyNumberFormat="1" applyFont="1" applyFill="1" applyBorder="1" applyAlignment="1">
      <alignment horizontal="center" vertical="center"/>
    </xf>
    <xf numFmtId="43" fontId="3" fillId="9" borderId="26" xfId="1" applyFont="1" applyFill="1" applyBorder="1" applyAlignment="1">
      <alignment vertical="center"/>
    </xf>
    <xf numFmtId="43" fontId="1" fillId="9" borderId="26" xfId="1" applyFont="1" applyFill="1" applyBorder="1" applyAlignment="1">
      <alignment vertical="center"/>
    </xf>
    <xf numFmtId="43" fontId="1" fillId="9" borderId="26" xfId="1" applyFont="1" applyFill="1" applyBorder="1"/>
    <xf numFmtId="43" fontId="0" fillId="9" borderId="26" xfId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10" fontId="5" fillId="0" borderId="0" xfId="2" applyNumberFormat="1" applyFont="1"/>
    <xf numFmtId="0" fontId="23" fillId="2" borderId="0" xfId="9" applyFont="1" applyFill="1" applyAlignment="1">
      <alignment horizontal="center"/>
    </xf>
    <xf numFmtId="0" fontId="5" fillId="2" borderId="0" xfId="4" applyFont="1" applyFill="1" applyAlignment="1">
      <alignment horizontal="left" vertical="center" wrapText="1"/>
    </xf>
    <xf numFmtId="0" fontId="2" fillId="3" borderId="0" xfId="3" applyFont="1" applyFill="1" applyAlignment="1">
      <alignment horizontal="center" vertical="center"/>
    </xf>
    <xf numFmtId="0" fontId="4" fillId="3" borderId="1" xfId="3" applyFont="1" applyFill="1" applyBorder="1" applyAlignment="1">
      <alignment horizontal="center" vertical="center"/>
    </xf>
    <xf numFmtId="0" fontId="4" fillId="3" borderId="17" xfId="3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2" fontId="4" fillId="4" borderId="1" xfId="3" applyNumberFormat="1" applyFont="1" applyFill="1" applyBorder="1" applyAlignment="1">
      <alignment horizontal="center" vertical="center"/>
    </xf>
    <xf numFmtId="2" fontId="4" fillId="4" borderId="17" xfId="3" applyNumberFormat="1" applyFont="1" applyFill="1" applyBorder="1" applyAlignment="1">
      <alignment horizontal="center" vertical="center"/>
    </xf>
    <xf numFmtId="0" fontId="4" fillId="3" borderId="7" xfId="3" applyFont="1" applyFill="1" applyBorder="1" applyAlignment="1">
      <alignment horizontal="center" vertical="center" wrapText="1"/>
    </xf>
    <xf numFmtId="0" fontId="4" fillId="3" borderId="8" xfId="3" applyFont="1" applyFill="1" applyBorder="1" applyAlignment="1">
      <alignment horizontal="center" vertical="center" wrapText="1"/>
    </xf>
    <xf numFmtId="0" fontId="4" fillId="3" borderId="9" xfId="3" applyFont="1" applyFill="1" applyBorder="1" applyAlignment="1">
      <alignment horizontal="center" vertical="center" wrapText="1"/>
    </xf>
    <xf numFmtId="0" fontId="4" fillId="3" borderId="10" xfId="3" applyFont="1" applyFill="1" applyBorder="1" applyAlignment="1">
      <alignment horizontal="center" vertical="center" wrapText="1"/>
    </xf>
    <xf numFmtId="0" fontId="1" fillId="2" borderId="0" xfId="3" applyFont="1" applyFill="1" applyAlignment="1">
      <alignment horizontal="left" vertical="center" wrapText="1"/>
    </xf>
    <xf numFmtId="0" fontId="4" fillId="4" borderId="1" xfId="3" applyFont="1" applyFill="1" applyBorder="1" applyAlignment="1">
      <alignment horizontal="center" vertical="center" wrapText="1"/>
    </xf>
    <xf numFmtId="0" fontId="4" fillId="4" borderId="17" xfId="3" applyFont="1" applyFill="1" applyBorder="1" applyAlignment="1">
      <alignment horizontal="center" vertical="center" wrapText="1"/>
    </xf>
    <xf numFmtId="0" fontId="2" fillId="3" borderId="7" xfId="3" applyFont="1" applyFill="1" applyBorder="1" applyAlignment="1">
      <alignment horizontal="center" vertical="center"/>
    </xf>
    <xf numFmtId="0" fontId="2" fillId="3" borderId="8" xfId="3" applyFont="1" applyFill="1" applyBorder="1" applyAlignment="1">
      <alignment horizontal="center" vertical="center"/>
    </xf>
    <xf numFmtId="0" fontId="2" fillId="3" borderId="9" xfId="3" applyFont="1" applyFill="1" applyBorder="1" applyAlignment="1">
      <alignment horizontal="center" vertical="center"/>
    </xf>
    <xf numFmtId="0" fontId="2" fillId="3" borderId="11" xfId="3" applyFont="1" applyFill="1" applyBorder="1" applyAlignment="1">
      <alignment horizontal="center" vertical="center"/>
    </xf>
    <xf numFmtId="0" fontId="2" fillId="3" borderId="12" xfId="3" applyFont="1" applyFill="1" applyBorder="1" applyAlignment="1">
      <alignment horizontal="center" vertical="center"/>
    </xf>
    <xf numFmtId="0" fontId="2" fillId="3" borderId="13" xfId="3" applyFont="1" applyFill="1" applyBorder="1" applyAlignment="1">
      <alignment horizontal="center" vertical="center"/>
    </xf>
    <xf numFmtId="0" fontId="4" fillId="3" borderId="15" xfId="3" applyFont="1" applyFill="1" applyBorder="1" applyAlignment="1">
      <alignment horizontal="center" vertical="center" wrapText="1"/>
    </xf>
    <xf numFmtId="0" fontId="4" fillId="3" borderId="20" xfId="3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0" fillId="2" borderId="12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0" fillId="2" borderId="0" xfId="3" applyFont="1" applyFill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2" fontId="26" fillId="3" borderId="1" xfId="0" applyNumberFormat="1" applyFont="1" applyFill="1" applyBorder="1" applyAlignment="1">
      <alignment horizontal="center" vertical="center" wrapText="1"/>
    </xf>
    <xf numFmtId="2" fontId="26" fillId="3" borderId="17" xfId="0" applyNumberFormat="1" applyFont="1" applyFill="1" applyBorder="1" applyAlignment="1">
      <alignment horizontal="center" vertical="center" wrapText="1"/>
    </xf>
    <xf numFmtId="2" fontId="26" fillId="3" borderId="2" xfId="0" applyNumberFormat="1" applyFont="1" applyFill="1" applyBorder="1" applyAlignment="1">
      <alignment horizontal="center" vertical="center" wrapText="1"/>
    </xf>
    <xf numFmtId="2" fontId="4" fillId="3" borderId="3" xfId="0" applyNumberFormat="1" applyFont="1" applyFill="1" applyBorder="1" applyAlignment="1">
      <alignment horizontal="center" vertical="center" wrapText="1"/>
    </xf>
    <xf numFmtId="2" fontId="4" fillId="3" borderId="2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2" fontId="4" fillId="6" borderId="1" xfId="0" applyNumberFormat="1" applyFont="1" applyFill="1" applyBorder="1" applyAlignment="1">
      <alignment horizontal="center" vertical="center" wrapText="1"/>
    </xf>
    <xf numFmtId="2" fontId="4" fillId="6" borderId="17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left" vertical="center" wrapText="1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2" fontId="4" fillId="6" borderId="1" xfId="0" applyNumberFormat="1" applyFont="1" applyFill="1" applyBorder="1" applyAlignment="1">
      <alignment horizontal="center" vertical="center"/>
    </xf>
    <xf numFmtId="2" fontId="4" fillId="6" borderId="4" xfId="0" applyNumberFormat="1" applyFont="1" applyFill="1" applyBorder="1" applyAlignment="1">
      <alignment horizontal="center" vertical="center"/>
    </xf>
    <xf numFmtId="2" fontId="26" fillId="7" borderId="2" xfId="0" applyNumberFormat="1" applyFont="1" applyFill="1" applyBorder="1" applyAlignment="1">
      <alignment horizontal="center" vertical="center" wrapText="1"/>
    </xf>
    <xf numFmtId="2" fontId="26" fillId="7" borderId="3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2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0">
    <cellStyle name="Millares" xfId="1" builtinId="3"/>
    <cellStyle name="Normal" xfId="0" builtinId="0"/>
    <cellStyle name="Normal 2" xfId="3" xr:uid="{F5CF86FB-6CF7-47F8-9787-DCF9852249C9}"/>
    <cellStyle name="Normal 207" xfId="9" xr:uid="{DC54458F-BB70-4CB9-943F-76277CD4F0DC}"/>
    <cellStyle name="Normal 3" xfId="4" xr:uid="{81E1BB65-524D-4F2C-B502-C7A1FA1DCD91}"/>
    <cellStyle name="Normal 4" xfId="7" xr:uid="{C8A77435-80A0-406D-955F-56D873991251}"/>
    <cellStyle name="Normal_GRAFICO2.6" xfId="5" xr:uid="{C952CA0B-ACC9-48A7-A92E-DDA14EB48810}"/>
    <cellStyle name="Percent 2" xfId="6" xr:uid="{68F94FFC-942C-4574-93CF-6027F8955E0A}"/>
    <cellStyle name="Percent 3" xfId="8" xr:uid="{A679DACD-DE77-4F06-AA2F-3105BD2C6AD4}"/>
    <cellStyle name="Porcentaje" xfId="2" builtinId="5"/>
  </cellStyles>
  <dxfs count="0"/>
  <tableStyles count="0" defaultTableStyle="TableStyleMedium2" defaultPivotStyle="PivotStyleLight16"/>
  <colors>
    <mruColors>
      <color rgb="FF0077A5"/>
      <color rgb="FFD9E1F2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8089956881899064E-2"/>
          <c:y val="0.1588824558694869"/>
          <c:w val="0.92254568646208945"/>
          <c:h val="0.77200735937419585"/>
        </c:manualLayout>
      </c:layout>
      <c:lineChart>
        <c:grouping val="standard"/>
        <c:varyColors val="0"/>
        <c:ser>
          <c:idx val="1"/>
          <c:order val="0"/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tx2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631340430243241E-2"/>
                  <c:y val="-6.20915032679738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D4C-4231-ACB6-CE9D3798178B}"/>
                </c:ext>
              </c:extLst>
            </c:dLbl>
            <c:dLbl>
              <c:idx val="5"/>
              <c:layout>
                <c:manualLayout>
                  <c:x val="-8.4146491034415086E-3"/>
                  <c:y val="2.28758169934639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D4C-4231-ACB6-CE9D3798178B}"/>
                </c:ext>
              </c:extLst>
            </c:dLbl>
            <c:dLbl>
              <c:idx val="6"/>
              <c:layout>
                <c:manualLayout>
                  <c:x val="-2.9447010645364858E-2"/>
                  <c:y val="-3.92156862745098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D4C-4231-ACB6-CE9D3798178B}"/>
                </c:ext>
              </c:extLst>
            </c:dLbl>
            <c:dLbl>
              <c:idx val="7"/>
              <c:layout>
                <c:manualLayout>
                  <c:x val="-2.4539175537804048E-2"/>
                  <c:y val="-3.26797385620915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D4C-4231-ACB6-CE9D3798178B}"/>
                </c:ext>
              </c:extLst>
            </c:dLbl>
            <c:dLbl>
              <c:idx val="8"/>
              <c:layout>
                <c:manualLayout>
                  <c:x val="-2.9447010645364858E-2"/>
                  <c:y val="3.26797385620915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D4C-4231-ACB6-CE9D3798178B}"/>
                </c:ext>
              </c:extLst>
            </c:dLbl>
            <c:dLbl>
              <c:idx val="9"/>
              <c:layout>
                <c:manualLayout>
                  <c:x val="-2.2903230501950506E-2"/>
                  <c:y val="-3.59477124183007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D4C-4231-ACB6-CE9D3798178B}"/>
                </c:ext>
              </c:extLst>
            </c:dLbl>
            <c:dLbl>
              <c:idx val="10"/>
              <c:layout>
                <c:manualLayout>
                  <c:x val="-2.4922118380062305E-2"/>
                  <c:y val="-5.2287581699346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D4C-4231-ACB6-CE9D3798178B}"/>
                </c:ext>
              </c:extLst>
            </c:dLbl>
            <c:dLbl>
              <c:idx val="11"/>
              <c:layout>
                <c:manualLayout>
                  <c:x val="-2.4922118380062419E-2"/>
                  <c:y val="4.57516339869280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D4C-4231-ACB6-CE9D3798178B}"/>
                </c:ext>
              </c:extLst>
            </c:dLbl>
            <c:dLbl>
              <c:idx val="12"/>
              <c:layout>
                <c:manualLayout>
                  <c:x val="-1.2461059190031152E-2"/>
                  <c:y val="-3.59477124183007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D4C-4231-ACB6-CE9D3798178B}"/>
                </c:ext>
              </c:extLst>
            </c:dLbl>
            <c:dLbl>
              <c:idx val="14"/>
              <c:layout>
                <c:manualLayout>
                  <c:x val="-2.336448598130841E-2"/>
                  <c:y val="4.90196078431372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D4C-4231-ACB6-CE9D3798178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Gráfico_1.1!$C$4:$C$20</c:f>
              <c:numCache>
                <c:formatCode>General</c:formatCode>
                <c:ptCount val="17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</c:numCache>
            </c:numRef>
          </c:cat>
          <c:val>
            <c:numRef>
              <c:f>Gráfico_1.1!$E$4:$E$20</c:f>
              <c:numCache>
                <c:formatCode>0.00%</c:formatCode>
                <c:ptCount val="17"/>
                <c:pt idx="0">
                  <c:v>5.8705523538468057E-2</c:v>
                </c:pt>
                <c:pt idx="1">
                  <c:v>5.0147898152513595E-2</c:v>
                </c:pt>
                <c:pt idx="2">
                  <c:v>7.6573180159396681E-2</c:v>
                </c:pt>
                <c:pt idx="3">
                  <c:v>0.100641134195221</c:v>
                </c:pt>
                <c:pt idx="4">
                  <c:v>8.4526835898898645E-2</c:v>
                </c:pt>
                <c:pt idx="5">
                  <c:v>8.4044308780504284E-3</c:v>
                </c:pt>
                <c:pt idx="6">
                  <c:v>8.7883952755743788E-2</c:v>
                </c:pt>
                <c:pt idx="7">
                  <c:v>8.6058426558321965E-2</c:v>
                </c:pt>
                <c:pt idx="8">
                  <c:v>5.9674060319121258E-2</c:v>
                </c:pt>
                <c:pt idx="9">
                  <c:v>6.29821890877513E-2</c:v>
                </c:pt>
                <c:pt idx="10">
                  <c:v>5.3604571461998776E-2</c:v>
                </c:pt>
                <c:pt idx="11">
                  <c:v>6.5655961697243678E-2</c:v>
                </c:pt>
                <c:pt idx="12">
                  <c:v>8.5493669188044005E-2</c:v>
                </c:pt>
                <c:pt idx="13">
                  <c:v>1.7466127335836999E-2</c:v>
                </c:pt>
                <c:pt idx="14">
                  <c:v>3.73E-2</c:v>
                </c:pt>
                <c:pt idx="15">
                  <c:v>4.1528164270475898E-2</c:v>
                </c:pt>
                <c:pt idx="16">
                  <c:v>-7.0004986641937106E-2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D4C-4231-ACB6-CE9D3798178B}"/>
            </c:ext>
          </c:extLst>
        </c:ser>
        <c:ser>
          <c:idx val="13"/>
          <c:order val="1"/>
          <c:spPr>
            <a:ln>
              <a:solidFill>
                <a:schemeClr val="accent6"/>
              </a:solidFill>
            </a:ln>
          </c:spPr>
          <c:marker>
            <c:symbol val="diamond"/>
            <c:size val="7"/>
            <c:spPr>
              <a:solidFill>
                <a:schemeClr val="accent3">
                  <a:lumMod val="40000"/>
                  <a:lumOff val="60000"/>
                </a:schemeClr>
              </a:solidFill>
              <a:ln>
                <a:solidFill>
                  <a:srgbClr val="92D05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7811065609511257E-2"/>
                  <c:y val="5.55555555555554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D4C-4231-ACB6-CE9D3798178B}"/>
                </c:ext>
              </c:extLst>
            </c:dLbl>
            <c:dLbl>
              <c:idx val="1"/>
              <c:layout>
                <c:manualLayout>
                  <c:x val="-4.5806461003900893E-2"/>
                  <c:y val="-3.92156862745098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D4C-4231-ACB6-CE9D3798178B}"/>
                </c:ext>
              </c:extLst>
            </c:dLbl>
            <c:dLbl>
              <c:idx val="2"/>
              <c:layout>
                <c:manualLayout>
                  <c:x val="-6.3801856398290543E-2"/>
                  <c:y val="-4.90196078431373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D4C-4231-ACB6-CE9D3798178B}"/>
                </c:ext>
              </c:extLst>
            </c:dLbl>
            <c:dLbl>
              <c:idx val="3"/>
              <c:layout>
                <c:manualLayout>
                  <c:x val="-2.7811065609511257E-2"/>
                  <c:y val="-3.92156862745098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D4C-4231-ACB6-CE9D3798178B}"/>
                </c:ext>
              </c:extLst>
            </c:dLbl>
            <c:dLbl>
              <c:idx val="4"/>
              <c:layout>
                <c:manualLayout>
                  <c:x val="-5.8894021290729751E-2"/>
                  <c:y val="2.94117647058823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D4C-4231-ACB6-CE9D3798178B}"/>
                </c:ext>
              </c:extLst>
            </c:dLbl>
            <c:dLbl>
              <c:idx val="5"/>
              <c:layout>
                <c:manualLayout>
                  <c:x val="-2.8037383177570093E-2"/>
                  <c:y val="-8.16993464052287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D4C-4231-ACB6-CE9D3798178B}"/>
                </c:ext>
              </c:extLst>
            </c:dLbl>
            <c:dLbl>
              <c:idx val="7"/>
              <c:layout>
                <c:manualLayout>
                  <c:x val="-2.9447010645364858E-2"/>
                  <c:y val="5.88235294117647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D4C-4231-ACB6-CE9D3798178B}"/>
                </c:ext>
              </c:extLst>
            </c:dLbl>
            <c:dLbl>
              <c:idx val="8"/>
              <c:layout>
                <c:manualLayout>
                  <c:x val="-1.7995395394389577E-2"/>
                  <c:y val="-4.57516339869281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D4C-4231-ACB6-CE9D3798178B}"/>
                </c:ext>
              </c:extLst>
            </c:dLbl>
            <c:dLbl>
              <c:idx val="9"/>
              <c:layout>
                <c:manualLayout>
                  <c:x val="-5.0714296111461762E-2"/>
                  <c:y val="3.2679738562091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D4C-4231-ACB6-CE9D3798178B}"/>
                </c:ext>
              </c:extLst>
            </c:dLbl>
            <c:dLbl>
              <c:idx val="11"/>
              <c:layout>
                <c:manualLayout>
                  <c:x val="-3.1152647975077996E-2"/>
                  <c:y val="-3.92156862745098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D4C-4231-ACB6-CE9D3798178B}"/>
                </c:ext>
              </c:extLst>
            </c:dLbl>
            <c:dLbl>
              <c:idx val="13"/>
              <c:layout>
                <c:manualLayout>
                  <c:x val="-2.336448598130841E-2"/>
                  <c:y val="4.57516339869281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D4C-4231-ACB6-CE9D3798178B}"/>
                </c:ext>
              </c:extLst>
            </c:dLbl>
            <c:dLbl>
              <c:idx val="14"/>
              <c:layout>
                <c:manualLayout>
                  <c:x val="-2.4922118380062305E-2"/>
                  <c:y val="-4.90196078431372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D4C-4231-ACB6-CE9D3798178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Gráfico_1.1!$C$4:$C$20</c:f>
              <c:numCache>
                <c:formatCode>General</c:formatCode>
                <c:ptCount val="17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</c:numCache>
            </c:numRef>
          </c:cat>
          <c:val>
            <c:numRef>
              <c:f>Gráfico_1.1!$D$4:$D$20</c:f>
              <c:numCache>
                <c:formatCode>0.00%</c:formatCode>
                <c:ptCount val="17"/>
                <c:pt idx="0">
                  <c:v>5.6021984850615915E-2</c:v>
                </c:pt>
                <c:pt idx="1">
                  <c:v>5.5629495691003394E-2</c:v>
                </c:pt>
                <c:pt idx="2">
                  <c:v>8.3288165884318421E-2</c:v>
                </c:pt>
                <c:pt idx="3">
                  <c:v>0.10762312596107865</c:v>
                </c:pt>
                <c:pt idx="4">
                  <c:v>5.8769162531363328E-2</c:v>
                </c:pt>
                <c:pt idx="5">
                  <c:v>2.9465543520219128E-2</c:v>
                </c:pt>
                <c:pt idx="6">
                  <c:v>5.9358191377907099E-2</c:v>
                </c:pt>
                <c:pt idx="7">
                  <c:v>8.3479934120692878E-2</c:v>
                </c:pt>
                <c:pt idx="8">
                  <c:v>6.6455810258653658E-2</c:v>
                </c:pt>
                <c:pt idx="9">
                  <c:v>5.3743380401586098E-2</c:v>
                </c:pt>
                <c:pt idx="10">
                  <c:v>2.9062183197136562E-2</c:v>
                </c:pt>
                <c:pt idx="11">
                  <c:v>9.3648462201633809E-2</c:v>
                </c:pt>
                <c:pt idx="12">
                  <c:v>3.4719719467777077E-2</c:v>
                </c:pt>
                <c:pt idx="13">
                  <c:v>1.5890764803488278E-2</c:v>
                </c:pt>
                <c:pt idx="14">
                  <c:v>4.3819046834481457E-2</c:v>
                </c:pt>
                <c:pt idx="15">
                  <c:v>1.9315602543810817E-2</c:v>
                </c:pt>
                <c:pt idx="16">
                  <c:v>1.5351181244915857E-2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D4C-4231-ACB6-CE9D3798178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0744192"/>
        <c:axId val="160745728"/>
      </c:lineChart>
      <c:catAx>
        <c:axId val="160744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12700">
            <a:solidFill>
              <a:srgbClr val="4D4D4F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PE"/>
          </a:p>
        </c:txPr>
        <c:crossAx val="160745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0745728"/>
        <c:scaling>
          <c:orientation val="minMax"/>
        </c:scaling>
        <c:delete val="0"/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numFmt formatCode="0%" sourceLinked="0"/>
        <c:majorTickMark val="none"/>
        <c:minorTickMark val="none"/>
        <c:tickLblPos val="nextTo"/>
        <c:spPr>
          <a:ln w="12700">
            <a:solidFill>
              <a:srgbClr val="4D4D4F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PE"/>
          </a:p>
        </c:txPr>
        <c:crossAx val="160744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 panose="020B0604020202020204" pitchFamily="34" charset="0"/>
          <a:ea typeface="Arial"/>
          <a:cs typeface="Arial" panose="020B0604020202020204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5"/>
    </mc:Choice>
    <mc:Fallback>
      <c:style val="35"/>
    </mc:Fallback>
  </mc:AlternateContent>
  <c:chart>
    <c:title>
      <c:tx>
        <c:rich>
          <a:bodyPr/>
          <a:lstStyle/>
          <a:p>
            <a:pPr algn="ctr">
              <a:defRPr sz="900"/>
            </a:pPr>
            <a:r>
              <a:rPr lang="es-PE" sz="800" b="1"/>
              <a:t>GRÁFICO N° 1.2</a:t>
            </a:r>
          </a:p>
          <a:p>
            <a:pPr algn="ctr">
              <a:defRPr sz="900"/>
            </a:pPr>
            <a:r>
              <a:rPr lang="es-PE" sz="800" b="1"/>
              <a:t>DISTRIBUCIÓN POR TIPO DE RECURSO ENERGÉTICO DE LA POTENCIA EFECTIVA - 2020</a:t>
            </a:r>
          </a:p>
        </c:rich>
      </c:tx>
      <c:layout>
        <c:manualLayout>
          <c:xMode val="edge"/>
          <c:yMode val="edge"/>
          <c:x val="0.23805833259606599"/>
          <c:y val="1.9724632870895954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4797991211981255E-2"/>
          <c:y val="0.21817851347987732"/>
          <c:w val="0.90610062275149683"/>
          <c:h val="0.69574396782147285"/>
        </c:manualLayout>
      </c:layout>
      <c:barChart>
        <c:barDir val="col"/>
        <c:grouping val="clustered"/>
        <c:varyColors val="0"/>
        <c:ser>
          <c:idx val="1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99CC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30E9-4B44-94E0-3FC034030907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30E9-4B44-94E0-3FC03403090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30E9-4B44-94E0-3FC034030907}"/>
              </c:ext>
            </c:extLst>
          </c:dPt>
          <c:dPt>
            <c:idx val="3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7-30E9-4B44-94E0-3FC034030907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9-30E9-4B44-94E0-3FC034030907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B-30E9-4B44-94E0-3FC034030907}"/>
              </c:ext>
            </c:extLst>
          </c:dPt>
          <c:dLbls>
            <c:dLbl>
              <c:idx val="0"/>
              <c:layout>
                <c:manualLayout>
                  <c:x val="5.4462330293020035E-3"/>
                  <c:y val="-2.73328053974638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E9-4B44-94E0-3FC034030907}"/>
                </c:ext>
              </c:extLst>
            </c:dLbl>
            <c:dLbl>
              <c:idx val="1"/>
              <c:layout>
                <c:manualLayout>
                  <c:x val="-5.44623302930202E-3"/>
                  <c:y val="-2.27380638791348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E9-4B44-94E0-3FC034030907}"/>
                </c:ext>
              </c:extLst>
            </c:dLbl>
            <c:dLbl>
              <c:idx val="2"/>
              <c:layout>
                <c:manualLayout>
                  <c:x val="1.81541100976734E-3"/>
                  <c:y val="-1.57164200974036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E9-4B44-94E0-3FC034030907}"/>
                </c:ext>
              </c:extLst>
            </c:dLbl>
            <c:dLbl>
              <c:idx val="3"/>
              <c:layout>
                <c:manualLayout>
                  <c:x val="-6.6564301401645856E-17"/>
                  <c:y val="2.074783822281947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0E9-4B44-94E0-3FC034030907}"/>
                </c:ext>
              </c:extLst>
            </c:dLbl>
            <c:dLbl>
              <c:idx val="4"/>
              <c:layout>
                <c:manualLayout>
                  <c:x val="-1.8154110097674731E-3"/>
                  <c:y val="-3.326099603301986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0E9-4B44-94E0-3FC034030907}"/>
                </c:ext>
              </c:extLst>
            </c:dLbl>
            <c:dLbl>
              <c:idx val="5"/>
              <c:layout>
                <c:manualLayout>
                  <c:x val="-1.3312860280329171E-16"/>
                  <c:y val="-3.812537033057061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0E9-4B44-94E0-3FC034030907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Gráfico_1.2!$C$4:$C$9</c:f>
              <c:strCache>
                <c:ptCount val="6"/>
                <c:pt idx="0">
                  <c:v>AGUA</c:v>
                </c:pt>
                <c:pt idx="1">
                  <c:v>GAS NATURAL</c:v>
                </c:pt>
                <c:pt idx="2">
                  <c:v>DIESEL 2</c:v>
                </c:pt>
                <c:pt idx="3">
                  <c:v>RENOVABLES</c:v>
                </c:pt>
                <c:pt idx="4">
                  <c:v>CARBÓN</c:v>
                </c:pt>
                <c:pt idx="5">
                  <c:v>RESIDUAL</c:v>
                </c:pt>
              </c:strCache>
            </c:strRef>
          </c:cat>
          <c:val>
            <c:numRef>
              <c:f>Gráfico_1.2!$D$4:$D$9</c:f>
              <c:numCache>
                <c:formatCode>_(* #,##0.00_);_(* \(#,##0.00\);_(* "-"??_);_(@_)</c:formatCode>
                <c:ptCount val="6"/>
                <c:pt idx="0">
                  <c:v>4748.2461720000001</c:v>
                </c:pt>
                <c:pt idx="1">
                  <c:v>4111.7672500000008</c:v>
                </c:pt>
                <c:pt idx="2">
                  <c:v>2536.9744299999998</c:v>
                </c:pt>
                <c:pt idx="3">
                  <c:v>1092.5197950000002</c:v>
                </c:pt>
                <c:pt idx="4">
                  <c:v>140.70957000000001</c:v>
                </c:pt>
                <c:pt idx="5">
                  <c:v>77.729709999999997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0E9-4B44-94E0-3FC03403090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61397760"/>
        <c:axId val="161092352"/>
      </c:barChart>
      <c:catAx>
        <c:axId val="161397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PE"/>
          </a:p>
        </c:txPr>
        <c:crossAx val="161092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092352"/>
        <c:scaling>
          <c:orientation val="minMax"/>
          <c:max val="6000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Potencia (MW)</a:t>
                </a:r>
              </a:p>
            </c:rich>
          </c:tx>
          <c:layout>
            <c:manualLayout>
              <c:xMode val="edge"/>
              <c:yMode val="edge"/>
              <c:x val="1.3536314329989396E-2"/>
              <c:y val="0.14528895991590604"/>
            </c:manualLayout>
          </c:layout>
          <c:overlay val="0"/>
        </c:title>
        <c:numFmt formatCode="#\ 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PE"/>
          </a:p>
        </c:txPr>
        <c:crossAx val="161397760"/>
        <c:crosses val="autoZero"/>
        <c:crossBetween val="between"/>
      </c:valAx>
      <c:spPr>
        <a:solidFill>
          <a:schemeClr val="bg1"/>
        </a:solidFill>
      </c:spPr>
    </c:plotArea>
    <c:plotVisOnly val="1"/>
    <c:dispBlanksAs val="gap"/>
    <c:showDLblsOverMax val="0"/>
  </c:chart>
  <c:spPr>
    <a:solidFill>
      <a:schemeClr val="bg1"/>
    </a:solidFill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5"/>
    </mc:Choice>
    <mc:Fallback>
      <c:style val="35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PE" sz="800" b="1">
                <a:latin typeface="Arial" panose="020B0604020202020204" pitchFamily="34" charset="0"/>
                <a:cs typeface="Arial" panose="020B0604020202020204" pitchFamily="34" charset="0"/>
              </a:rPr>
              <a:t>GRÁFICO N° 1.3 </a:t>
            </a:r>
          </a:p>
          <a:p>
            <a:pPr>
              <a:defRPr sz="900"/>
            </a:pPr>
            <a:r>
              <a:rPr lang="es-PE" sz="800" b="1">
                <a:latin typeface="Arial" panose="020B0604020202020204" pitchFamily="34" charset="0"/>
                <a:cs typeface="Arial" panose="020B0604020202020204" pitchFamily="34" charset="0"/>
              </a:rPr>
              <a:t>DISTRIBUCIÓN POR TIPO DE RECURSO ENERGÉTICO DE LA PRODUCCIÓN DEL SEIN – 2020</a:t>
            </a:r>
          </a:p>
        </c:rich>
      </c:tx>
      <c:layout>
        <c:manualLayout>
          <c:xMode val="edge"/>
          <c:yMode val="edge"/>
          <c:x val="0.23993100866379888"/>
          <c:y val="1.9724021213322635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9944668450399168E-2"/>
          <c:y val="0.22927013930950937"/>
          <c:w val="0.90610062275149683"/>
          <c:h val="0.69574396782147285"/>
        </c:manualLayout>
      </c:layout>
      <c:barChart>
        <c:barDir val="col"/>
        <c:grouping val="clustered"/>
        <c:varyColors val="0"/>
        <c:ser>
          <c:idx val="1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99CC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2C6D-4122-B9B9-519F54B4DC55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2C6D-4122-B9B9-519F54B4DC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2C6D-4122-B9B9-519F54B4DC55}"/>
              </c:ext>
            </c:extLst>
          </c:dPt>
          <c:dPt>
            <c:idx val="3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7-2C6D-4122-B9B9-519F54B4DC55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9-2C6D-4122-B9B9-519F54B4DC55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B-2C6D-4122-B9B9-519F54B4DC55}"/>
              </c:ext>
            </c:extLst>
          </c:dPt>
          <c:dLbls>
            <c:dLbl>
              <c:idx val="0"/>
              <c:layout>
                <c:manualLayout>
                  <c:x val="-6.7382112483981441E-3"/>
                  <c:y val="-1.6804484733002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C6D-4122-B9B9-519F54B4DC55}"/>
                </c:ext>
              </c:extLst>
            </c:dLbl>
            <c:dLbl>
              <c:idx val="1"/>
              <c:layout>
                <c:manualLayout>
                  <c:x val="-5.44623302930202E-3"/>
                  <c:y val="-2.27380638791348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C6D-4122-B9B9-519F54B4DC55}"/>
                </c:ext>
              </c:extLst>
            </c:dLbl>
            <c:dLbl>
              <c:idx val="2"/>
              <c:layout>
                <c:manualLayout>
                  <c:x val="-7.9129472821393317E-4"/>
                  <c:y val="-5.78297027552489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C6D-4122-B9B9-519F54B4DC55}"/>
                </c:ext>
              </c:extLst>
            </c:dLbl>
            <c:dLbl>
              <c:idx val="3"/>
              <c:layout>
                <c:manualLayout>
                  <c:x val="-6.6564301401645856E-17"/>
                  <c:y val="2.074783822281947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C6D-4122-B9B9-519F54B4DC55}"/>
                </c:ext>
              </c:extLst>
            </c:dLbl>
            <c:dLbl>
              <c:idx val="4"/>
              <c:layout>
                <c:manualLayout>
                  <c:x val="-5.2967661026705869E-3"/>
                  <c:y val="-7.274219852475025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C6D-4122-B9B9-519F54B4DC55}"/>
                </c:ext>
              </c:extLst>
            </c:dLbl>
            <c:dLbl>
              <c:idx val="5"/>
              <c:layout>
                <c:manualLayout>
                  <c:x val="-1.3312860280329171E-16"/>
                  <c:y val="-3.812537033057061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C6D-4122-B9B9-519F54B4DC55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Gráfico_1.3!$C$4:$C$9</c:f>
              <c:strCache>
                <c:ptCount val="6"/>
                <c:pt idx="0">
                  <c:v>AGUA</c:v>
                </c:pt>
                <c:pt idx="1">
                  <c:v>GAS</c:v>
                </c:pt>
                <c:pt idx="2">
                  <c:v>RENOVABLES</c:v>
                </c:pt>
                <c:pt idx="3">
                  <c:v>DIESEL B5</c:v>
                </c:pt>
                <c:pt idx="4">
                  <c:v>CARBON</c:v>
                </c:pt>
                <c:pt idx="5">
                  <c:v>RESIDUAL</c:v>
                </c:pt>
              </c:strCache>
            </c:strRef>
          </c:cat>
          <c:val>
            <c:numRef>
              <c:f>Gráfico_1.3!$D$4:$D$9</c:f>
              <c:numCache>
                <c:formatCode>_(* #,##0.00_);_(* \(#,##0.00\);_(* "-"??_);_(@_)</c:formatCode>
                <c:ptCount val="6"/>
                <c:pt idx="0">
                  <c:v>27232.508382617474</c:v>
                </c:pt>
                <c:pt idx="1">
                  <c:v>16918.118297827499</c:v>
                </c:pt>
                <c:pt idx="2">
                  <c:v>4970.55</c:v>
                </c:pt>
                <c:pt idx="3">
                  <c:v>43.784422135</c:v>
                </c:pt>
                <c:pt idx="4">
                  <c:v>13.023314237500001</c:v>
                </c:pt>
                <c:pt idx="5">
                  <c:v>8.6585097224999998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C6D-4122-B9B9-519F54B4DC5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61397760"/>
        <c:axId val="161092352"/>
      </c:barChart>
      <c:catAx>
        <c:axId val="161397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PE"/>
          </a:p>
        </c:txPr>
        <c:crossAx val="161092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092352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Potencia (MW)</a:t>
                </a:r>
              </a:p>
            </c:rich>
          </c:tx>
          <c:layout>
            <c:manualLayout>
              <c:xMode val="edge"/>
              <c:yMode val="edge"/>
              <c:x val="1.3536314329989396E-2"/>
              <c:y val="0.14528895991590604"/>
            </c:manualLayout>
          </c:layout>
          <c:overlay val="0"/>
        </c:title>
        <c:numFmt formatCode="#\ 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PE"/>
          </a:p>
        </c:txPr>
        <c:crossAx val="161397760"/>
        <c:crosses val="autoZero"/>
        <c:crossBetween val="between"/>
      </c:valAx>
      <c:spPr>
        <a:solidFill>
          <a:schemeClr val="bg1"/>
        </a:solidFill>
      </c:spPr>
    </c:plotArea>
    <c:plotVisOnly val="1"/>
    <c:dispBlanksAs val="gap"/>
    <c:showDLblsOverMax val="0"/>
  </c:chart>
  <c:spPr>
    <a:solidFill>
      <a:schemeClr val="bg1"/>
    </a:solidFill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autoTitleDeleted val="0"/>
    <c:plotArea>
      <c:layout>
        <c:manualLayout>
          <c:layoutTarget val="inner"/>
          <c:xMode val="edge"/>
          <c:yMode val="edge"/>
          <c:x val="8.3389899764910652E-2"/>
          <c:y val="0.11947637328405787"/>
          <c:w val="0.77719000779854597"/>
          <c:h val="0.75528649423273131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Grafico_1.4!$F$7</c:f>
              <c:strCache>
                <c:ptCount val="1"/>
                <c:pt idx="0">
                  <c:v>Hidro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Grafico_1.4!$C$11:$C$31</c:f>
              <c:numCache>
                <c:formatCode>General</c:formatCod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Grafico_1.4!$F$11:$F$31</c:f>
              <c:numCache>
                <c:formatCode>0.00%</c:formatCode>
                <c:ptCount val="21"/>
                <c:pt idx="0">
                  <c:v>0.93009625505104343</c:v>
                </c:pt>
                <c:pt idx="1">
                  <c:v>0.91031871772705752</c:v>
                </c:pt>
                <c:pt idx="2">
                  <c:v>0.87621278672652059</c:v>
                </c:pt>
                <c:pt idx="3">
                  <c:v>0.79612220669376865</c:v>
                </c:pt>
                <c:pt idx="4">
                  <c:v>0.76212687851941807</c:v>
                </c:pt>
                <c:pt idx="5">
                  <c:v>0.74346675334949008</c:v>
                </c:pt>
                <c:pt idx="6">
                  <c:v>0.75398280105065141</c:v>
                </c:pt>
                <c:pt idx="7">
                  <c:v>0.68202168178869238</c:v>
                </c:pt>
                <c:pt idx="8">
                  <c:v>0.60930374498570472</c:v>
                </c:pt>
                <c:pt idx="9">
                  <c:v>0.62906181879095169</c:v>
                </c:pt>
                <c:pt idx="10">
                  <c:v>0.5848414728973389</c:v>
                </c:pt>
                <c:pt idx="11">
                  <c:v>0.579375738232497</c:v>
                </c:pt>
                <c:pt idx="12">
                  <c:v>0.55862645547288958</c:v>
                </c:pt>
                <c:pt idx="13">
                  <c:v>0.53261567932235221</c:v>
                </c:pt>
                <c:pt idx="14">
                  <c:v>0.5025113133921969</c:v>
                </c:pt>
                <c:pt idx="15">
                  <c:v>0.50418021768084953</c:v>
                </c:pt>
                <c:pt idx="16">
                  <c:v>0.47612964910805455</c:v>
                </c:pt>
                <c:pt idx="17">
                  <c:v>0.56622940403869604</c:v>
                </c:pt>
                <c:pt idx="18">
                  <c:v>0.5777208065970354</c:v>
                </c:pt>
                <c:pt idx="19">
                  <c:v>0.57040873006985116</c:v>
                </c:pt>
                <c:pt idx="20">
                  <c:v>0.59604727028233562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5A-4AA6-906A-434B685D25F8}"/>
            </c:ext>
          </c:extLst>
        </c:ser>
        <c:ser>
          <c:idx val="1"/>
          <c:order val="1"/>
          <c:tx>
            <c:strRef>
              <c:f>Grafico_1.4!$E$7</c:f>
              <c:strCache>
                <c:ptCount val="1"/>
                <c:pt idx="0">
                  <c:v>Camisea</c:v>
                </c:pt>
              </c:strCache>
            </c:strRef>
          </c:tx>
          <c:spPr>
            <a:solidFill>
              <a:srgbClr val="66FF99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Grafico_1.4!$C$11:$C$31</c:f>
              <c:numCache>
                <c:formatCode>General</c:formatCod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Grafico_1.4!$E$11:$E$31</c:f>
              <c:numCache>
                <c:formatCode>0.00%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2.220300202015035E-2</c:v>
                </c:pt>
                <c:pt idx="5">
                  <c:v>9.8466801641062099E-2</c:v>
                </c:pt>
                <c:pt idx="6">
                  <c:v>0.10323580396526787</c:v>
                </c:pt>
                <c:pt idx="7">
                  <c:v>0.20449537201610282</c:v>
                </c:pt>
                <c:pt idx="8">
                  <c:v>0.2506824284716026</c:v>
                </c:pt>
                <c:pt idx="9">
                  <c:v>0.21630546609261042</c:v>
                </c:pt>
                <c:pt idx="10">
                  <c:v>0.30828215871042841</c:v>
                </c:pt>
                <c:pt idx="11">
                  <c:v>0.34840397805842804</c:v>
                </c:pt>
                <c:pt idx="12">
                  <c:v>0.37126673784002312</c:v>
                </c:pt>
                <c:pt idx="13">
                  <c:v>0.41138418337718136</c:v>
                </c:pt>
                <c:pt idx="14">
                  <c:v>0.45491071989445286</c:v>
                </c:pt>
                <c:pt idx="15">
                  <c:v>0.43832598348351332</c:v>
                </c:pt>
                <c:pt idx="16">
                  <c:v>0.4411961819109842</c:v>
                </c:pt>
                <c:pt idx="17">
                  <c:v>0.35787880435258734</c:v>
                </c:pt>
                <c:pt idx="18">
                  <c:v>0.35264257843511271</c:v>
                </c:pt>
                <c:pt idx="19">
                  <c:v>0.35853995961730745</c:v>
                </c:pt>
                <c:pt idx="20">
                  <c:v>0.32980019393806248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5A-4AA6-906A-434B685D25F8}"/>
            </c:ext>
          </c:extLst>
        </c:ser>
        <c:ser>
          <c:idx val="0"/>
          <c:order val="2"/>
          <c:tx>
            <c:strRef>
              <c:f>Grafico_1.4!$D$7</c:f>
              <c:strCache>
                <c:ptCount val="1"/>
                <c:pt idx="0">
                  <c:v>Malacas-Aguaytía-La Isla</c:v>
                </c:pt>
              </c:strCache>
            </c:strRef>
          </c:tx>
          <c:spPr>
            <a:solidFill>
              <a:srgbClr val="FFCC99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Grafico_1.4!$C$11:$C$31</c:f>
              <c:numCache>
                <c:formatCode>General</c:formatCod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Grafico_1.4!$D$11:$D$31</c:f>
              <c:numCache>
                <c:formatCode>0.00%</c:formatCode>
                <c:ptCount val="21"/>
                <c:pt idx="0">
                  <c:v>4.3657732801057995E-2</c:v>
                </c:pt>
                <c:pt idx="1">
                  <c:v>4.0305396522674362E-2</c:v>
                </c:pt>
                <c:pt idx="2">
                  <c:v>5.1195288949954808E-2</c:v>
                </c:pt>
                <c:pt idx="3">
                  <c:v>0.12635148179066891</c:v>
                </c:pt>
                <c:pt idx="4">
                  <c:v>7.6877418353989757E-2</c:v>
                </c:pt>
                <c:pt idx="5">
                  <c:v>7.85555001299722E-2</c:v>
                </c:pt>
                <c:pt idx="6">
                  <c:v>7.0262612108806508E-2</c:v>
                </c:pt>
                <c:pt idx="7">
                  <c:v>6.3935051382214073E-2</c:v>
                </c:pt>
                <c:pt idx="8">
                  <c:v>6.4577196477696067E-2</c:v>
                </c:pt>
                <c:pt idx="9">
                  <c:v>9.4606272759962376E-2</c:v>
                </c:pt>
                <c:pt idx="10">
                  <c:v>4.4672925765196173E-2</c:v>
                </c:pt>
                <c:pt idx="11">
                  <c:v>3.3855118423986127E-2</c:v>
                </c:pt>
                <c:pt idx="12">
                  <c:v>3.9772621513117355E-2</c:v>
                </c:pt>
                <c:pt idx="13">
                  <c:v>1.8057862130823218E-2</c:v>
                </c:pt>
                <c:pt idx="14">
                  <c:v>2.1463552650645604E-2</c:v>
                </c:pt>
                <c:pt idx="15">
                  <c:v>2.5810850814412988E-2</c:v>
                </c:pt>
                <c:pt idx="16">
                  <c:v>2.343714570696968E-2</c:v>
                </c:pt>
                <c:pt idx="17">
                  <c:v>1.415339083492745E-2</c:v>
                </c:pt>
                <c:pt idx="18">
                  <c:v>1.922603926495731E-2</c:v>
                </c:pt>
                <c:pt idx="19">
                  <c:v>1.8677310505762948E-2</c:v>
                </c:pt>
                <c:pt idx="20">
                  <c:v>1.4157400093854328E-2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5A-4AA6-906A-434B685D25F8}"/>
            </c:ext>
          </c:extLst>
        </c:ser>
        <c:ser>
          <c:idx val="3"/>
          <c:order val="3"/>
          <c:tx>
            <c:strRef>
              <c:f>Grafico_1.4!$G$7</c:f>
              <c:strCache>
                <c:ptCount val="1"/>
                <c:pt idx="0">
                  <c:v>Carbón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Grafico_1.4!$C$11:$C$31</c:f>
              <c:numCache>
                <c:formatCode>General</c:formatCod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Grafico_1.4!$G$11:$G$31</c:f>
              <c:numCache>
                <c:formatCode>0.00%</c:formatCode>
                <c:ptCount val="21"/>
                <c:pt idx="0">
                  <c:v>1.4419262273569922E-2</c:v>
                </c:pt>
                <c:pt idx="1">
                  <c:v>1.8349474138432614E-2</c:v>
                </c:pt>
                <c:pt idx="2">
                  <c:v>4.3032523859774061E-2</c:v>
                </c:pt>
                <c:pt idx="3">
                  <c:v>3.8586846471081571E-2</c:v>
                </c:pt>
                <c:pt idx="4">
                  <c:v>4.5362636299049693E-2</c:v>
                </c:pt>
                <c:pt idx="5">
                  <c:v>3.6122912988331417E-2</c:v>
                </c:pt>
                <c:pt idx="6">
                  <c:v>3.5576673543726817E-2</c:v>
                </c:pt>
                <c:pt idx="7">
                  <c:v>3.0825100008783298E-2</c:v>
                </c:pt>
                <c:pt idx="8">
                  <c:v>3.0761946474805471E-2</c:v>
                </c:pt>
                <c:pt idx="9">
                  <c:v>3.1208222237405405E-2</c:v>
                </c:pt>
                <c:pt idx="10">
                  <c:v>3.2902456718015512E-2</c:v>
                </c:pt>
                <c:pt idx="11">
                  <c:v>2.0795389149443913E-2</c:v>
                </c:pt>
                <c:pt idx="12">
                  <c:v>1.4884467547976071E-2</c:v>
                </c:pt>
                <c:pt idx="13">
                  <c:v>2.1089011815182489E-2</c:v>
                </c:pt>
                <c:pt idx="14">
                  <c:v>3.9048901436915537E-3</c:v>
                </c:pt>
                <c:pt idx="15">
                  <c:v>5.5699985325373645E-3</c:v>
                </c:pt>
                <c:pt idx="16">
                  <c:v>1.5993027979519594E-2</c:v>
                </c:pt>
                <c:pt idx="17">
                  <c:v>1.3750840461187267E-2</c:v>
                </c:pt>
                <c:pt idx="18">
                  <c:v>8.4855249981790769E-4</c:v>
                </c:pt>
                <c:pt idx="19">
                  <c:v>6.8348989989446647E-4</c:v>
                </c:pt>
                <c:pt idx="20">
                  <c:v>2.6477340757378006E-4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5A-4AA6-906A-434B685D25F8}"/>
            </c:ext>
          </c:extLst>
        </c:ser>
        <c:ser>
          <c:idx val="4"/>
          <c:order val="4"/>
          <c:tx>
            <c:strRef>
              <c:f>Grafico_1.4!$H$7</c:f>
              <c:strCache>
                <c:ptCount val="1"/>
                <c:pt idx="0">
                  <c:v>D2-R6-R500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Grafico_1.4!$C$11:$C$31</c:f>
              <c:numCache>
                <c:formatCode>General</c:formatCod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Grafico_1.4!$H$11:$H$31</c:f>
              <c:numCache>
                <c:formatCode>0.00%</c:formatCode>
                <c:ptCount val="21"/>
                <c:pt idx="0">
                  <c:v>1.182674987432855E-2</c:v>
                </c:pt>
                <c:pt idx="1">
                  <c:v>3.1026411611835385E-2</c:v>
                </c:pt>
                <c:pt idx="2">
                  <c:v>2.9559400463750444E-2</c:v>
                </c:pt>
                <c:pt idx="3">
                  <c:v>3.8939465044481064E-2</c:v>
                </c:pt>
                <c:pt idx="4">
                  <c:v>9.3430064807392091E-2</c:v>
                </c:pt>
                <c:pt idx="5">
                  <c:v>4.3388031891144346E-2</c:v>
                </c:pt>
                <c:pt idx="6">
                  <c:v>3.6942109331547374E-2</c:v>
                </c:pt>
                <c:pt idx="7">
                  <c:v>1.872279480420725E-2</c:v>
                </c:pt>
                <c:pt idx="8">
                  <c:v>4.4674683590191298E-2</c:v>
                </c:pt>
                <c:pt idx="9">
                  <c:v>2.8818220119070016E-2</c:v>
                </c:pt>
                <c:pt idx="10">
                  <c:v>2.6911749539887894E-2</c:v>
                </c:pt>
                <c:pt idx="11">
                  <c:v>1.50905423063411E-2</c:v>
                </c:pt>
                <c:pt idx="12">
                  <c:v>9.4878981690854555E-3</c:v>
                </c:pt>
                <c:pt idx="13">
                  <c:v>6.1973103079453968E-3</c:v>
                </c:pt>
                <c:pt idx="14">
                  <c:v>2.0873147252702322E-3</c:v>
                </c:pt>
                <c:pt idx="15">
                  <c:v>4.8076621203220274E-3</c:v>
                </c:pt>
                <c:pt idx="16">
                  <c:v>1.35787440077768E-2</c:v>
                </c:pt>
                <c:pt idx="17">
                  <c:v>1.7840147983117928E-2</c:v>
                </c:pt>
                <c:pt idx="18">
                  <c:v>2.6634416924144096E-3</c:v>
                </c:pt>
                <c:pt idx="19">
                  <c:v>1.3998736776811272E-3</c:v>
                </c:pt>
                <c:pt idx="20">
                  <c:v>1.0662027743358305E-3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5A-4AA6-906A-434B685D25F8}"/>
            </c:ext>
          </c:extLst>
        </c:ser>
        <c:ser>
          <c:idx val="5"/>
          <c:order val="5"/>
          <c:tx>
            <c:strRef>
              <c:f>Grafico_1.4!$I$7</c:f>
              <c:strCache>
                <c:ptCount val="1"/>
                <c:pt idx="0">
                  <c:v>Otros</c:v>
                </c:pt>
              </c:strCache>
            </c:strRef>
          </c:tx>
          <c:spPr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Grafico_1.4!$C$11:$C$31</c:f>
              <c:numCache>
                <c:formatCode>General</c:formatCod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Grafico_1.4!$I$11:$I$31</c:f>
              <c:numCache>
                <c:formatCode>0.00%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2.3892363691329294E-3</c:v>
                </c:pt>
                <c:pt idx="11">
                  <c:v>2.4792338293036682E-3</c:v>
                </c:pt>
                <c:pt idx="12">
                  <c:v>5.9618194569085754E-3</c:v>
                </c:pt>
                <c:pt idx="13">
                  <c:v>1.0655953046515525E-2</c:v>
                </c:pt>
                <c:pt idx="14">
                  <c:v>1.5122209193742717E-2</c:v>
                </c:pt>
                <c:pt idx="15">
                  <c:v>2.1305287368364848E-2</c:v>
                </c:pt>
                <c:pt idx="16">
                  <c:v>2.9665251286695078E-2</c:v>
                </c:pt>
                <c:pt idx="17">
                  <c:v>3.0147412329483925E-2</c:v>
                </c:pt>
                <c:pt idx="18">
                  <c:v>4.6898581510662105E-2</c:v>
                </c:pt>
                <c:pt idx="19">
                  <c:v>5.0290636229502916E-2</c:v>
                </c:pt>
                <c:pt idx="20">
                  <c:v>5.8664159503838034E-2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25A-4AA6-906A-434B685D25F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2"/>
        <c:overlap val="100"/>
        <c:axId val="161483392"/>
        <c:axId val="161517952"/>
      </c:barChart>
      <c:catAx>
        <c:axId val="161483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PE"/>
          </a:p>
        </c:txPr>
        <c:crossAx val="161517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517952"/>
        <c:scaling>
          <c:orientation val="minMax"/>
          <c:max val="1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Participación (%)</a:t>
                </a:r>
              </a:p>
            </c:rich>
          </c:tx>
          <c:layout>
            <c:manualLayout>
              <c:xMode val="edge"/>
              <c:yMode val="edge"/>
              <c:x val="2.9836104789036443E-2"/>
              <c:y val="6.9217792472277342E-2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PE"/>
          </a:p>
        </c:txPr>
        <c:crossAx val="161483392"/>
        <c:crosses val="autoZero"/>
        <c:crossBetween val="between"/>
        <c:majorUnit val="0.1"/>
      </c:valAx>
      <c:spPr>
        <a:noFill/>
      </c:spPr>
    </c:plotArea>
    <c:legend>
      <c:legendPos val="r"/>
      <c:layout>
        <c:manualLayout>
          <c:xMode val="edge"/>
          <c:yMode val="edge"/>
          <c:x val="0.87436081272588528"/>
          <c:y val="0.36072455278131349"/>
          <c:w val="0.11697776995128005"/>
          <c:h val="0.22944442339415619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417980023103643"/>
          <c:y val="0.11363566283411637"/>
          <c:w val="0.47802141373074869"/>
          <c:h val="0.71647481074223496"/>
        </c:manualLayout>
      </c:layout>
      <c:pieChart>
        <c:varyColors val="1"/>
        <c:ser>
          <c:idx val="0"/>
          <c:order val="0"/>
          <c:explosion val="8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EE3-4808-AB5D-62B4CA99FCA3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EE3-4808-AB5D-62B4CA99FCA3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EE3-4808-AB5D-62B4CA99FCA3}"/>
              </c:ext>
            </c:extLst>
          </c:dPt>
          <c:dPt>
            <c:idx val="3"/>
            <c:bubble3D val="0"/>
            <c:spPr>
              <a:solidFill>
                <a:schemeClr val="accent3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EE3-4808-AB5D-62B4CA99FCA3}"/>
              </c:ext>
            </c:extLst>
          </c:dPt>
          <c:dLbls>
            <c:dLbl>
              <c:idx val="0"/>
              <c:layout>
                <c:manualLayout>
                  <c:x val="-0.17436475183992359"/>
                  <c:y val="7.513852635659408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E3-4808-AB5D-62B4CA99FCA3}"/>
                </c:ext>
              </c:extLst>
            </c:dLbl>
            <c:dLbl>
              <c:idx val="2"/>
              <c:layout>
                <c:manualLayout>
                  <c:x val="5.0146170753046113E-5"/>
                  <c:y val="-4.2601156901880136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EE3-4808-AB5D-62B4CA99FCA3}"/>
                </c:ext>
              </c:extLst>
            </c:dLbl>
            <c:dLbl>
              <c:idx val="3"/>
              <c:layout>
                <c:manualLayout>
                  <c:x val="0.1912274729266929"/>
                  <c:y val="2.13436554904207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EE3-4808-AB5D-62B4CA99FC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Grafico_1.5!$C$6:$F$6</c:f>
              <c:strCache>
                <c:ptCount val="4"/>
                <c:pt idx="0">
                  <c:v>GENERADORAS</c:v>
                </c:pt>
                <c:pt idx="1">
                  <c:v>TRANSMISORAS</c:v>
                </c:pt>
                <c:pt idx="2">
                  <c:v>DISTRIBUIDORAS</c:v>
                </c:pt>
                <c:pt idx="3">
                  <c:v>USUARIO LIBRES</c:v>
                </c:pt>
              </c:strCache>
            </c:strRef>
          </c:cat>
          <c:val>
            <c:numRef>
              <c:f>Grafico_1.5!$C$20:$F$20</c:f>
              <c:numCache>
                <c:formatCode>General</c:formatCode>
                <c:ptCount val="4"/>
                <c:pt idx="0">
                  <c:v>0.3772455089820359</c:v>
                </c:pt>
                <c:pt idx="1">
                  <c:v>0.10588235294117647</c:v>
                </c:pt>
                <c:pt idx="2">
                  <c:v>7.6470588235294124E-2</c:v>
                </c:pt>
                <c:pt idx="3">
                  <c:v>0.44705882352941179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EE3-4808-AB5D-62B4CA99FCA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12436659267704"/>
          <c:y val="5.0719990841348254E-2"/>
          <c:w val="0.84517100066365669"/>
          <c:h val="0.64285637959397601"/>
        </c:manualLayout>
      </c:layout>
      <c:barChart>
        <c:barDir val="col"/>
        <c:grouping val="clustered"/>
        <c:varyColors val="0"/>
        <c:ser>
          <c:idx val="3"/>
          <c:order val="0"/>
          <c:tx>
            <c:strRef>
              <c:f>Grafico_1.6!$F$6</c:f>
              <c:strCache>
                <c:ptCount val="1"/>
                <c:pt idx="0">
                  <c:v>USUARIO LIBRES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numRef>
              <c:f>Grafico_1.6!$B$7:$B$19</c:f>
              <c:numCache>
                <c:formatCode>General</c:formatCode>
                <c:ptCount val="13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</c:numCache>
            </c:numRef>
          </c:cat>
          <c:val>
            <c:numRef>
              <c:f>Grafico_1.6!$F$7:$F$19</c:f>
              <c:numCache>
                <c:formatCode>General</c:formatCode>
                <c:ptCount val="13"/>
                <c:pt idx="0">
                  <c:v>36</c:v>
                </c:pt>
                <c:pt idx="1">
                  <c:v>38</c:v>
                </c:pt>
                <c:pt idx="2">
                  <c:v>39</c:v>
                </c:pt>
                <c:pt idx="3">
                  <c:v>40</c:v>
                </c:pt>
                <c:pt idx="4">
                  <c:v>38</c:v>
                </c:pt>
                <c:pt idx="5">
                  <c:v>38</c:v>
                </c:pt>
                <c:pt idx="6">
                  <c:v>46</c:v>
                </c:pt>
                <c:pt idx="7">
                  <c:v>47</c:v>
                </c:pt>
                <c:pt idx="8">
                  <c:v>52</c:v>
                </c:pt>
                <c:pt idx="9">
                  <c:v>57</c:v>
                </c:pt>
                <c:pt idx="10">
                  <c:v>68</c:v>
                </c:pt>
                <c:pt idx="11">
                  <c:v>75</c:v>
                </c:pt>
                <c:pt idx="12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1-46D9-8020-A1023534917E}"/>
            </c:ext>
          </c:extLst>
        </c:ser>
        <c:ser>
          <c:idx val="0"/>
          <c:order val="1"/>
          <c:tx>
            <c:strRef>
              <c:f>Grafico_1.6!$C$6</c:f>
              <c:strCache>
                <c:ptCount val="1"/>
                <c:pt idx="0">
                  <c:v>GENERADORAS</c:v>
                </c:pt>
              </c:strCache>
            </c:strRef>
          </c:tx>
          <c:invertIfNegative val="0"/>
          <c:cat>
            <c:numRef>
              <c:f>Grafico_1.6!$B$7:$B$19</c:f>
              <c:numCache>
                <c:formatCode>General</c:formatCode>
                <c:ptCount val="13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</c:numCache>
            </c:numRef>
          </c:cat>
          <c:val>
            <c:numRef>
              <c:f>Grafico_1.6!$C$7:$C$19</c:f>
              <c:numCache>
                <c:formatCode>General</c:formatCode>
                <c:ptCount val="13"/>
                <c:pt idx="0">
                  <c:v>16</c:v>
                </c:pt>
                <c:pt idx="1">
                  <c:v>21</c:v>
                </c:pt>
                <c:pt idx="2">
                  <c:v>23</c:v>
                </c:pt>
                <c:pt idx="3">
                  <c:v>29</c:v>
                </c:pt>
                <c:pt idx="4">
                  <c:v>38</c:v>
                </c:pt>
                <c:pt idx="5">
                  <c:v>40</c:v>
                </c:pt>
                <c:pt idx="6">
                  <c:v>44</c:v>
                </c:pt>
                <c:pt idx="7">
                  <c:v>48</c:v>
                </c:pt>
                <c:pt idx="8">
                  <c:v>52</c:v>
                </c:pt>
                <c:pt idx="9">
                  <c:v>54</c:v>
                </c:pt>
                <c:pt idx="10">
                  <c:v>59</c:v>
                </c:pt>
                <c:pt idx="11">
                  <c:v>61</c:v>
                </c:pt>
                <c:pt idx="12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11-46D9-8020-A1023534917E}"/>
            </c:ext>
          </c:extLst>
        </c:ser>
        <c:ser>
          <c:idx val="1"/>
          <c:order val="2"/>
          <c:tx>
            <c:strRef>
              <c:f>Grafico_1.6!$D$6</c:f>
              <c:strCache>
                <c:ptCount val="1"/>
                <c:pt idx="0">
                  <c:v>TRANSMISORAS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numRef>
              <c:f>Grafico_1.6!$B$7:$B$19</c:f>
              <c:numCache>
                <c:formatCode>General</c:formatCode>
                <c:ptCount val="13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</c:numCache>
            </c:numRef>
          </c:cat>
          <c:val>
            <c:numRef>
              <c:f>Grafico_1.6!$D$7:$D$19</c:f>
              <c:numCache>
                <c:formatCode>General</c:formatCode>
                <c:ptCount val="13"/>
                <c:pt idx="0">
                  <c:v>7</c:v>
                </c:pt>
                <c:pt idx="1">
                  <c:v>7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13</c:v>
                </c:pt>
                <c:pt idx="8">
                  <c:v>15</c:v>
                </c:pt>
                <c:pt idx="9">
                  <c:v>15</c:v>
                </c:pt>
                <c:pt idx="10">
                  <c:v>16</c:v>
                </c:pt>
                <c:pt idx="11">
                  <c:v>18</c:v>
                </c:pt>
                <c:pt idx="1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11-46D9-8020-A1023534917E}"/>
            </c:ext>
          </c:extLst>
        </c:ser>
        <c:ser>
          <c:idx val="2"/>
          <c:order val="3"/>
          <c:tx>
            <c:strRef>
              <c:f>Grafico_1.6!$E$6</c:f>
              <c:strCache>
                <c:ptCount val="1"/>
                <c:pt idx="0">
                  <c:v>DISTRIBUIDORAS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cat>
            <c:numRef>
              <c:f>Grafico_1.6!$B$7:$B$19</c:f>
              <c:numCache>
                <c:formatCode>General</c:formatCode>
                <c:ptCount val="13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</c:numCache>
            </c:numRef>
          </c:cat>
          <c:val>
            <c:numRef>
              <c:f>Grafico_1.6!$E$7:$E$19</c:f>
              <c:numCache>
                <c:formatCode>General</c:formatCode>
                <c:ptCount val="1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11</c:v>
                </c:pt>
                <c:pt idx="7">
                  <c:v>11</c:v>
                </c:pt>
                <c:pt idx="8">
                  <c:v>13</c:v>
                </c:pt>
                <c:pt idx="9">
                  <c:v>13</c:v>
                </c:pt>
                <c:pt idx="10">
                  <c:v>13</c:v>
                </c:pt>
                <c:pt idx="11">
                  <c:v>13</c:v>
                </c:pt>
                <c:pt idx="1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11-46D9-8020-A102353491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812928"/>
        <c:axId val="82814464"/>
      </c:barChart>
      <c:catAx>
        <c:axId val="82812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chemeClr val="tx2"/>
            </a:solidFill>
          </a:ln>
        </c:spPr>
        <c:txPr>
          <a:bodyPr/>
          <a:lstStyle/>
          <a:p>
            <a:pPr>
              <a:defRPr sz="800" b="1">
                <a:solidFill>
                  <a:schemeClr val="tx2"/>
                </a:solidFill>
              </a:defRPr>
            </a:pPr>
            <a:endParaRPr lang="es-PE"/>
          </a:p>
        </c:txPr>
        <c:crossAx val="82814464"/>
        <c:crosses val="autoZero"/>
        <c:auto val="1"/>
        <c:lblAlgn val="ctr"/>
        <c:lblOffset val="100"/>
        <c:noMultiLvlLbl val="0"/>
      </c:catAx>
      <c:valAx>
        <c:axId val="82814464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chemeClr val="tx2"/>
            </a:solidFill>
          </a:ln>
        </c:spPr>
        <c:txPr>
          <a:bodyPr/>
          <a:lstStyle/>
          <a:p>
            <a:pPr>
              <a:defRPr sz="800" b="1">
                <a:solidFill>
                  <a:schemeClr val="tx2"/>
                </a:solidFill>
              </a:defRPr>
            </a:pPr>
            <a:endParaRPr lang="es-PE"/>
          </a:p>
        </c:txPr>
        <c:crossAx val="82812928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b="0"/>
            </a:pPr>
            <a:endParaRPr lang="es-PE"/>
          </a:p>
        </c:txPr>
      </c:dTable>
      <c:spPr>
        <a:noFill/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uadro_1.7!A1"/><Relationship Id="rId13" Type="http://schemas.openxmlformats.org/officeDocument/2006/relationships/hyperlink" Target="#Cuadro_1.12!A1"/><Relationship Id="rId18" Type="http://schemas.openxmlformats.org/officeDocument/2006/relationships/hyperlink" Target="#Grafico_1.4!A1"/><Relationship Id="rId3" Type="http://schemas.openxmlformats.org/officeDocument/2006/relationships/image" Target="../media/image2.jpeg"/><Relationship Id="rId7" Type="http://schemas.openxmlformats.org/officeDocument/2006/relationships/hyperlink" Target="#Cuadro_1.6!A1"/><Relationship Id="rId12" Type="http://schemas.openxmlformats.org/officeDocument/2006/relationships/hyperlink" Target="#Cuadro_1.11!A1"/><Relationship Id="rId17" Type="http://schemas.openxmlformats.org/officeDocument/2006/relationships/hyperlink" Target="#Gr&#225;fico_1.3!A1"/><Relationship Id="rId2" Type="http://schemas.openxmlformats.org/officeDocument/2006/relationships/hyperlink" Target="#Cuadro_1.2!A1"/><Relationship Id="rId16" Type="http://schemas.openxmlformats.org/officeDocument/2006/relationships/hyperlink" Target="#Gr&#225;fico_1.2!A1"/><Relationship Id="rId20" Type="http://schemas.openxmlformats.org/officeDocument/2006/relationships/hyperlink" Target="#Grafico_1.6!A1"/><Relationship Id="rId1" Type="http://schemas.openxmlformats.org/officeDocument/2006/relationships/image" Target="../media/image1.png"/><Relationship Id="rId6" Type="http://schemas.openxmlformats.org/officeDocument/2006/relationships/hyperlink" Target="#Cuadro_1.5!A1"/><Relationship Id="rId11" Type="http://schemas.openxmlformats.org/officeDocument/2006/relationships/hyperlink" Target="#Cuadro_1.10!A1"/><Relationship Id="rId5" Type="http://schemas.openxmlformats.org/officeDocument/2006/relationships/hyperlink" Target="#Cuadro_1.4!A1"/><Relationship Id="rId15" Type="http://schemas.openxmlformats.org/officeDocument/2006/relationships/hyperlink" Target="#Gr&#225;fico_1.1!A1"/><Relationship Id="rId10" Type="http://schemas.openxmlformats.org/officeDocument/2006/relationships/hyperlink" Target="#Cuadro_1.9!A1"/><Relationship Id="rId19" Type="http://schemas.openxmlformats.org/officeDocument/2006/relationships/hyperlink" Target="#Grafico_1.5!A1"/><Relationship Id="rId4" Type="http://schemas.openxmlformats.org/officeDocument/2006/relationships/hyperlink" Target="#Cuadro_1.3!A1"/><Relationship Id="rId9" Type="http://schemas.openxmlformats.org/officeDocument/2006/relationships/hyperlink" Target="#Cuadro_1.8!A1"/><Relationship Id="rId14" Type="http://schemas.openxmlformats.org/officeDocument/2006/relationships/hyperlink" Target="#Cuadro_1.1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614135</xdr:colOff>
      <xdr:row>2</xdr:row>
      <xdr:rowOff>71211</xdr:rowOff>
    </xdr:from>
    <xdr:to>
      <xdr:col>4</xdr:col>
      <xdr:colOff>394760</xdr:colOff>
      <xdr:row>9</xdr:row>
      <xdr:rowOff>75529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5181266D-6DAD-4758-A6E9-38C41F0BB8D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135" y="356961"/>
          <a:ext cx="2142825" cy="1156843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16</xdr:row>
      <xdr:rowOff>38100</xdr:rowOff>
    </xdr:from>
    <xdr:ext cx="232117" cy="162000"/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0D60DB1-C982-416B-98CA-3E52853FA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7908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17</xdr:row>
      <xdr:rowOff>28575</xdr:rowOff>
    </xdr:from>
    <xdr:ext cx="232117" cy="162000"/>
    <xdr:pic>
      <xdr:nvPicPr>
        <xdr:cNvPr id="4" name="Imagen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C11F1C4-9D2A-4BF5-A6EE-544A8C021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0289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18</xdr:row>
      <xdr:rowOff>38100</xdr:rowOff>
    </xdr:from>
    <xdr:ext cx="232117" cy="162000"/>
    <xdr:pic>
      <xdr:nvPicPr>
        <xdr:cNvPr id="5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2B3782C-C856-45F5-A290-8ED4EC478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2861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9525</xdr:colOff>
      <xdr:row>19</xdr:row>
      <xdr:rowOff>57150</xdr:rowOff>
    </xdr:from>
    <xdr:ext cx="232117" cy="162000"/>
    <xdr:pic>
      <xdr:nvPicPr>
        <xdr:cNvPr id="6" name="Imagen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745DD2E-58F9-4987-9B2C-852F3C232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825" y="35528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20</xdr:row>
      <xdr:rowOff>66675</xdr:rowOff>
    </xdr:from>
    <xdr:ext cx="232117" cy="162000"/>
    <xdr:pic>
      <xdr:nvPicPr>
        <xdr:cNvPr id="7" name="Imagen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6AE5C33C-8E01-42C9-B00E-20F2A7039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8100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21</xdr:row>
      <xdr:rowOff>76200</xdr:rowOff>
    </xdr:from>
    <xdr:ext cx="232117" cy="162000"/>
    <xdr:pic>
      <xdr:nvPicPr>
        <xdr:cNvPr id="8" name="Imagen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36CD459-FB39-4BB7-AB00-8BDB6CC28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0671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22</xdr:row>
      <xdr:rowOff>76200</xdr:rowOff>
    </xdr:from>
    <xdr:ext cx="232117" cy="162000"/>
    <xdr:pic>
      <xdr:nvPicPr>
        <xdr:cNvPr id="9" name="Imagen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E4F1D18-E0C1-48CB-B43D-FF4CF271F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3148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23</xdr:row>
      <xdr:rowOff>76200</xdr:rowOff>
    </xdr:from>
    <xdr:ext cx="232117" cy="162000"/>
    <xdr:pic>
      <xdr:nvPicPr>
        <xdr:cNvPr id="10" name="Imagen 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55A131C-8B59-4437-BF49-0B16A3FDA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5624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24</xdr:row>
      <xdr:rowOff>66675</xdr:rowOff>
    </xdr:from>
    <xdr:ext cx="232117" cy="162000"/>
    <xdr:pic>
      <xdr:nvPicPr>
        <xdr:cNvPr id="11" name="Imagen 1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A3C24C4A-105F-410F-9266-187D04F50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8006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25</xdr:row>
      <xdr:rowOff>66675</xdr:rowOff>
    </xdr:from>
    <xdr:ext cx="232117" cy="162000"/>
    <xdr:pic>
      <xdr:nvPicPr>
        <xdr:cNvPr id="12" name="Imagen 11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B3D3045D-EF2B-4E37-8BEC-4BA14893E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0482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26</xdr:row>
      <xdr:rowOff>76200</xdr:rowOff>
    </xdr:from>
    <xdr:ext cx="232117" cy="162000"/>
    <xdr:pic>
      <xdr:nvPicPr>
        <xdr:cNvPr id="13" name="Imagen 12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8EEA2047-603C-4E1D-980A-FE042EA1E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3054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15</xdr:row>
      <xdr:rowOff>28575</xdr:rowOff>
    </xdr:from>
    <xdr:ext cx="232117" cy="162000"/>
    <xdr:pic>
      <xdr:nvPicPr>
        <xdr:cNvPr id="14" name="Imagen 13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F32C3789-47E5-4BA1-9671-A8B7A1C9A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5336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31</xdr:row>
      <xdr:rowOff>66675</xdr:rowOff>
    </xdr:from>
    <xdr:ext cx="232117" cy="162000"/>
    <xdr:pic>
      <xdr:nvPicPr>
        <xdr:cNvPr id="16" name="Imagen 1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BB520029-74CB-485D-BFB1-D65127241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64484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32</xdr:row>
      <xdr:rowOff>66675</xdr:rowOff>
    </xdr:from>
    <xdr:ext cx="232117" cy="162000"/>
    <xdr:pic>
      <xdr:nvPicPr>
        <xdr:cNvPr id="17" name="Imagen 1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ABFEF61D-3613-4D9A-8CEF-0021EF4AA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66960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33</xdr:row>
      <xdr:rowOff>95250</xdr:rowOff>
    </xdr:from>
    <xdr:ext cx="232117" cy="162000"/>
    <xdr:pic>
      <xdr:nvPicPr>
        <xdr:cNvPr id="18" name="Imagen 1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DB673B6A-1378-490D-9224-F24B7F5FD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69723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35</xdr:row>
      <xdr:rowOff>66675</xdr:rowOff>
    </xdr:from>
    <xdr:ext cx="232117" cy="162000"/>
    <xdr:pic>
      <xdr:nvPicPr>
        <xdr:cNvPr id="19" name="Imagen 1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1BCA17A8-470D-4A04-B88E-F15213CA4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72580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36</xdr:row>
      <xdr:rowOff>95250</xdr:rowOff>
    </xdr:from>
    <xdr:ext cx="232117" cy="162000"/>
    <xdr:pic>
      <xdr:nvPicPr>
        <xdr:cNvPr id="21" name="Imagen 20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64164933-6B3E-4F40-9645-E20A139D1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75342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37</xdr:row>
      <xdr:rowOff>104775</xdr:rowOff>
    </xdr:from>
    <xdr:ext cx="232117" cy="162000"/>
    <xdr:pic>
      <xdr:nvPicPr>
        <xdr:cNvPr id="22" name="Imagen 21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C2AA6928-EC5D-4D52-9FB4-34805EBD5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7791450"/>
          <a:ext cx="232117" cy="1620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0</xdr:row>
      <xdr:rowOff>60960</xdr:rowOff>
    </xdr:from>
    <xdr:to>
      <xdr:col>15</xdr:col>
      <xdr:colOff>200025</xdr:colOff>
      <xdr:row>28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CF5F520-B3F6-4A22-9FA6-EF6C979EB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429219</xdr:colOff>
      <xdr:row>22</xdr:row>
      <xdr:rowOff>112422</xdr:rowOff>
    </xdr:from>
    <xdr:to>
      <xdr:col>13</xdr:col>
      <xdr:colOff>125926</xdr:colOff>
      <xdr:row>24</xdr:row>
      <xdr:rowOff>124163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CA18D1F8-7893-4C2A-BAE7-1473DF23BA5A}"/>
            </a:ext>
          </a:extLst>
        </xdr:cNvPr>
        <xdr:cNvSpPr txBox="1">
          <a:spLocks noChangeArrowheads="1"/>
        </xdr:cNvSpPr>
      </xdr:nvSpPr>
      <xdr:spPr bwMode="auto">
        <a:xfrm>
          <a:off x="6045159" y="2962302"/>
          <a:ext cx="687307" cy="270821"/>
        </a:xfrm>
        <a:prstGeom prst="rect">
          <a:avLst/>
        </a:prstGeom>
        <a:solidFill>
          <a:schemeClr val="accent1"/>
        </a:solidFill>
        <a:ln w="9525">
          <a:solidFill>
            <a:schemeClr val="accent1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800" b="0" i="0" u="none" strike="noStrike" baseline="0">
              <a:solidFill>
                <a:srgbClr val="FFFFFF"/>
              </a:solidFill>
              <a:latin typeface="Arial" panose="020B0604020202020204" pitchFamily="34" charset="0"/>
              <a:cs typeface="Arial" panose="020B0604020202020204" pitchFamily="34" charset="0"/>
            </a:rPr>
            <a:t>ENERGÍA</a:t>
          </a:r>
          <a:endParaRPr lang="es-PE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267377</xdr:colOff>
      <xdr:row>4</xdr:row>
      <xdr:rowOff>71280</xdr:rowOff>
    </xdr:from>
    <xdr:to>
      <xdr:col>3</xdr:col>
      <xdr:colOff>134402</xdr:colOff>
      <xdr:row>7</xdr:row>
      <xdr:rowOff>65078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9922631C-97F7-44B5-9D19-6D03F9A979B6}"/>
            </a:ext>
          </a:extLst>
        </xdr:cNvPr>
        <xdr:cNvSpPr txBox="1">
          <a:spLocks noChangeArrowheads="1"/>
        </xdr:cNvSpPr>
      </xdr:nvSpPr>
      <xdr:spPr bwMode="auto">
        <a:xfrm>
          <a:off x="800777" y="642780"/>
          <a:ext cx="933825" cy="422423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>
          <a:solidFill>
            <a:schemeClr val="accent3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800" b="0" i="0" u="none" strike="noStrike" baseline="0">
              <a:solidFill>
                <a:srgbClr val="FFFFFF"/>
              </a:solidFill>
              <a:latin typeface="Arial" panose="020B0604020202020204" pitchFamily="34" charset="0"/>
              <a:cs typeface="Arial" panose="020B0604020202020204" pitchFamily="34" charset="0"/>
            </a:rPr>
            <a:t>MÁXIMA DEMANDA</a:t>
          </a:r>
          <a:endParaRPr lang="es-PE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90798</xdr:colOff>
      <xdr:row>7</xdr:row>
      <xdr:rowOff>91279</xdr:rowOff>
    </xdr:from>
    <xdr:to>
      <xdr:col>3</xdr:col>
      <xdr:colOff>313386</xdr:colOff>
      <xdr:row>9</xdr:row>
      <xdr:rowOff>81397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63D7E03E-1940-4320-8067-3CE0173492F4}"/>
            </a:ext>
          </a:extLst>
        </xdr:cNvPr>
        <xdr:cNvSpPr>
          <a:spLocks noChangeShapeType="1"/>
        </xdr:cNvSpPr>
      </xdr:nvSpPr>
      <xdr:spPr bwMode="auto">
        <a:xfrm>
          <a:off x="1690998" y="1091404"/>
          <a:ext cx="222588" cy="275868"/>
        </a:xfrm>
        <a:prstGeom prst="line">
          <a:avLst/>
        </a:prstGeom>
        <a:noFill/>
        <a:ln w="19050">
          <a:solidFill>
            <a:schemeClr val="accent3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172974</xdr:colOff>
      <xdr:row>21</xdr:row>
      <xdr:rowOff>91439</xdr:rowOff>
    </xdr:from>
    <xdr:to>
      <xdr:col>14</xdr:col>
      <xdr:colOff>45719</xdr:colOff>
      <xdr:row>23</xdr:row>
      <xdr:rowOff>54684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124A1722-A2A6-416D-9D13-23F6C920EB0C}"/>
            </a:ext>
          </a:extLst>
        </xdr:cNvPr>
        <xdr:cNvSpPr>
          <a:spLocks noChangeShapeType="1"/>
        </xdr:cNvSpPr>
      </xdr:nvSpPr>
      <xdr:spPr bwMode="auto">
        <a:xfrm flipV="1">
          <a:off x="6779514" y="2811779"/>
          <a:ext cx="368045" cy="222325"/>
        </a:xfrm>
        <a:prstGeom prst="line">
          <a:avLst/>
        </a:prstGeom>
        <a:noFill/>
        <a:ln w="19050">
          <a:solidFill>
            <a:schemeClr val="accent1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0.19836</cdr:x>
      <cdr:y>0</cdr:y>
    </cdr:from>
    <cdr:to>
      <cdr:x>0.79248</cdr:x>
      <cdr:y>0.19334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539861" y="0"/>
          <a:ext cx="4612211" cy="719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GRÁFICO N</a:t>
          </a:r>
          <a:r>
            <a:rPr lang="es-PE" sz="800" b="1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o</a:t>
          </a:r>
          <a:r>
            <a:rPr lang="es-PE" sz="8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1.1</a:t>
          </a:r>
        </a:p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CRECIMIENTO ANUAL DEL CONSUMO DE ELECTRICIDAD</a:t>
          </a:r>
        </a:p>
        <a:p xmlns:a="http://schemas.openxmlformats.org/drawingml/2006/main">
          <a:pPr algn="ctr"/>
          <a:r>
            <a:rPr lang="es-PE" sz="8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2004 - 2020</a:t>
          </a:r>
          <a:endParaRPr lang="es-PE" sz="8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160021</xdr:colOff>
      <xdr:row>0</xdr:row>
      <xdr:rowOff>90980</xdr:rowOff>
    </xdr:from>
    <xdr:to>
      <xdr:col>13</xdr:col>
      <xdr:colOff>296589</xdr:colOff>
      <xdr:row>30</xdr:row>
      <xdr:rowOff>38099</xdr:rowOff>
    </xdr:to>
    <xdr:graphicFrame macro="">
      <xdr:nvGraphicFramePr>
        <xdr:cNvPr id="2" name="Chart 1025">
          <a:extLst>
            <a:ext uri="{FF2B5EF4-FFF2-40B4-BE49-F238E27FC236}">
              <a16:creationId xmlns:a16="http://schemas.microsoft.com/office/drawing/2014/main" id="{3F5B50B9-C4AE-40BD-B360-44FA44D3C7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390986</xdr:colOff>
      <xdr:row>9</xdr:row>
      <xdr:rowOff>107084</xdr:rowOff>
    </xdr:from>
    <xdr:to>
      <xdr:col>10</xdr:col>
      <xdr:colOff>512680</xdr:colOff>
      <xdr:row>13</xdr:row>
      <xdr:rowOff>93077</xdr:rowOff>
    </xdr:to>
    <xdr:sp macro="" textlink="">
      <xdr:nvSpPr>
        <xdr:cNvPr id="3" name="Text Box 1033">
          <a:extLst>
            <a:ext uri="{FF2B5EF4-FFF2-40B4-BE49-F238E27FC236}">
              <a16:creationId xmlns:a16="http://schemas.microsoft.com/office/drawing/2014/main" id="{C77FD66A-C43B-4514-88A5-361910641F00}"/>
            </a:ext>
          </a:extLst>
        </xdr:cNvPr>
        <xdr:cNvSpPr txBox="1">
          <a:spLocks noChangeArrowheads="1"/>
        </xdr:cNvSpPr>
      </xdr:nvSpPr>
      <xdr:spPr bwMode="auto">
        <a:xfrm>
          <a:off x="4448636" y="1392959"/>
          <a:ext cx="1721894" cy="557493"/>
        </a:xfrm>
        <a:prstGeom prst="rect">
          <a:avLst/>
        </a:prstGeom>
        <a:noFill/>
        <a:ln>
          <a:noFill/>
        </a:ln>
        <a:effectLst>
          <a:prstShdw prst="shdw13" dist="45791" dir="12821404">
            <a:srgbClr xmlns:mc="http://schemas.openxmlformats.org/markup-compatibility/2006" xmlns:a14="http://schemas.microsoft.com/office/drawing/2010/main" val="808080" mc:Ignorable="a14" a14:legacySpreadsheetColorIndex="23"/>
          </a:prstShdw>
        </a:effectLst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CFFFF" mc:Ignorable="a14" a14:legacySpreadsheetColorIndex="4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9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</a:t>
          </a: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Total Potencia Efectiva </a:t>
          </a:r>
        </a:p>
        <a:p>
          <a:pPr algn="ctr" rtl="0">
            <a:defRPr sz="1000"/>
          </a:pP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          12 707,95 MW</a:t>
          </a:r>
          <a:endParaRPr lang="es-PE" sz="800" b="1">
            <a:solidFill>
              <a:srgbClr val="4D4D4F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0.56989</cdr:x>
      <cdr:y>0.8275</cdr:y>
    </cdr:from>
    <cdr:to>
      <cdr:x>0.65345</cdr:x>
      <cdr:y>0.88439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986768" y="3992752"/>
          <a:ext cx="584558" cy="274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8,24%</a:t>
          </a:r>
        </a:p>
      </cdr:txBody>
    </cdr:sp>
  </cdr:relSizeAnchor>
  <cdr:relSizeAnchor xmlns:cdr="http://schemas.openxmlformats.org/drawingml/2006/chartDrawing">
    <cdr:from>
      <cdr:x>0.71304</cdr:x>
      <cdr:y>0.85079</cdr:y>
    </cdr:from>
    <cdr:to>
      <cdr:x>0.81989</cdr:x>
      <cdr:y>0.90936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4988214" y="4105132"/>
          <a:ext cx="747487" cy="2826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1,11%</a:t>
          </a:r>
        </a:p>
      </cdr:txBody>
    </cdr:sp>
  </cdr:relSizeAnchor>
  <cdr:relSizeAnchor xmlns:cdr="http://schemas.openxmlformats.org/drawingml/2006/chartDrawing">
    <cdr:from>
      <cdr:x>0.26959</cdr:x>
      <cdr:y>0.46098</cdr:y>
    </cdr:from>
    <cdr:to>
      <cdr:x>0.35041</cdr:x>
      <cdr:y>0.5087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1866234" y="2147908"/>
          <a:ext cx="559483" cy="2223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33,99%</a:t>
          </a:r>
        </a:p>
      </cdr:txBody>
    </cdr:sp>
  </cdr:relSizeAnchor>
  <cdr:relSizeAnchor xmlns:cdr="http://schemas.openxmlformats.org/drawingml/2006/chartDrawing">
    <cdr:from>
      <cdr:x>0.12325</cdr:x>
      <cdr:y>0.41493</cdr:y>
    </cdr:from>
    <cdr:to>
      <cdr:x>0.20133</cdr:x>
      <cdr:y>0.46265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899246" y="2002053"/>
          <a:ext cx="569683" cy="2302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37,58%</a:t>
          </a:r>
        </a:p>
      </cdr:txBody>
    </cdr:sp>
  </cdr:relSizeAnchor>
  <cdr:relSizeAnchor xmlns:cdr="http://schemas.openxmlformats.org/drawingml/2006/chartDrawing">
    <cdr:from>
      <cdr:x>0.87293</cdr:x>
      <cdr:y>0.86119</cdr:y>
    </cdr:from>
    <cdr:to>
      <cdr:x>0.95649</cdr:x>
      <cdr:y>0.91808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6106755" y="4155313"/>
          <a:ext cx="58455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0,62%</a:t>
          </a:r>
        </a:p>
      </cdr:txBody>
    </cdr:sp>
  </cdr:relSizeAnchor>
  <cdr:relSizeAnchor xmlns:cdr="http://schemas.openxmlformats.org/drawingml/2006/chartDrawing">
    <cdr:from>
      <cdr:x>0.42045</cdr:x>
      <cdr:y>0.65973</cdr:y>
    </cdr:from>
    <cdr:to>
      <cdr:x>0.50401</cdr:x>
      <cdr:y>0.71662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3067640" y="3183251"/>
          <a:ext cx="60966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19,47%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335280</xdr:colOff>
      <xdr:row>1</xdr:row>
      <xdr:rowOff>30480</xdr:rowOff>
    </xdr:from>
    <xdr:to>
      <xdr:col>15</xdr:col>
      <xdr:colOff>3809</xdr:colOff>
      <xdr:row>34</xdr:row>
      <xdr:rowOff>114300</xdr:rowOff>
    </xdr:to>
    <xdr:graphicFrame macro="">
      <xdr:nvGraphicFramePr>
        <xdr:cNvPr id="2" name="Chart 1025">
          <a:extLst>
            <a:ext uri="{FF2B5EF4-FFF2-40B4-BE49-F238E27FC236}">
              <a16:creationId xmlns:a16="http://schemas.microsoft.com/office/drawing/2014/main" id="{7C821515-6B9A-4DEA-AF25-909BF0C31E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343361</xdr:colOff>
      <xdr:row>11</xdr:row>
      <xdr:rowOff>21359</xdr:rowOff>
    </xdr:from>
    <xdr:to>
      <xdr:col>10</xdr:col>
      <xdr:colOff>465055</xdr:colOff>
      <xdr:row>15</xdr:row>
      <xdr:rowOff>7352</xdr:rowOff>
    </xdr:to>
    <xdr:sp macro="" textlink="">
      <xdr:nvSpPr>
        <xdr:cNvPr id="3" name="Text Box 1033">
          <a:extLst>
            <a:ext uri="{FF2B5EF4-FFF2-40B4-BE49-F238E27FC236}">
              <a16:creationId xmlns:a16="http://schemas.microsoft.com/office/drawing/2014/main" id="{6797D9AC-54FC-495E-9B9E-4FB45CCA967D}"/>
            </a:ext>
          </a:extLst>
        </xdr:cNvPr>
        <xdr:cNvSpPr txBox="1">
          <a:spLocks noChangeArrowheads="1"/>
        </xdr:cNvSpPr>
      </xdr:nvSpPr>
      <xdr:spPr bwMode="auto">
        <a:xfrm>
          <a:off x="4401011" y="1592984"/>
          <a:ext cx="1721894" cy="557493"/>
        </a:xfrm>
        <a:prstGeom prst="rect">
          <a:avLst/>
        </a:prstGeom>
        <a:noFill/>
        <a:ln>
          <a:noFill/>
        </a:ln>
        <a:effectLst>
          <a:prstShdw prst="shdw13" dist="45791" dir="12821404">
            <a:srgbClr xmlns:mc="http://schemas.openxmlformats.org/markup-compatibility/2006" xmlns:a14="http://schemas.microsoft.com/office/drawing/2010/main" val="808080" mc:Ignorable="a14" a14:legacySpreadsheetColorIndex="23"/>
          </a:prstShdw>
        </a:effectLst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CFFFF" mc:Ignorable="a14" a14:legacySpreadsheetColorIndex="4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9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</a:t>
          </a: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Total Producción SEIN </a:t>
          </a:r>
        </a:p>
        <a:p>
          <a:pPr algn="ctr" rtl="0">
            <a:defRPr sz="1000"/>
          </a:pP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          49 186,64 MW</a:t>
          </a:r>
          <a:endParaRPr lang="es-PE" sz="800" b="1">
            <a:solidFill>
              <a:srgbClr val="4D4D4F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6</xdr:col>
      <xdr:colOff>114300</xdr:colOff>
      <xdr:row>29</xdr:row>
      <xdr:rowOff>123825</xdr:rowOff>
    </xdr:from>
    <xdr:to>
      <xdr:col>7</xdr:col>
      <xdr:colOff>360493</xdr:colOff>
      <xdr:row>31</xdr:row>
      <xdr:rowOff>120680</xdr:rowOff>
    </xdr:to>
    <xdr:sp macro="" textlink="">
      <xdr:nvSpPr>
        <xdr:cNvPr id="4" name="TextBox 1">
          <a:extLst>
            <a:ext uri="{FF2B5EF4-FFF2-40B4-BE49-F238E27FC236}">
              <a16:creationId xmlns:a16="http://schemas.microsoft.com/office/drawing/2014/main" id="{273C0645-4501-4FF8-8F9F-8E37E2E1A7A9}"/>
            </a:ext>
          </a:extLst>
        </xdr:cNvPr>
        <xdr:cNvSpPr txBox="1"/>
      </xdr:nvSpPr>
      <xdr:spPr>
        <a:xfrm>
          <a:off x="3638550" y="4267200"/>
          <a:ext cx="779593" cy="282605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0,05%</a:t>
          </a:r>
        </a:p>
      </xdr:txBody>
    </xdr:sp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0.56989</cdr:x>
      <cdr:y>0.8275</cdr:y>
    </cdr:from>
    <cdr:to>
      <cdr:x>0.65345</cdr:x>
      <cdr:y>0.88439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986768" y="3992752"/>
          <a:ext cx="584558" cy="274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8,52%</a:t>
          </a:r>
        </a:p>
      </cdr:txBody>
    </cdr:sp>
  </cdr:relSizeAnchor>
  <cdr:relSizeAnchor xmlns:cdr="http://schemas.openxmlformats.org/drawingml/2006/chartDrawing">
    <cdr:from>
      <cdr:x>0.71304</cdr:x>
      <cdr:y>0.85079</cdr:y>
    </cdr:from>
    <cdr:to>
      <cdr:x>0.81989</cdr:x>
      <cdr:y>0.90936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4988214" y="4105132"/>
          <a:ext cx="747487" cy="2826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0,07%</a:t>
          </a:r>
        </a:p>
      </cdr:txBody>
    </cdr:sp>
  </cdr:relSizeAnchor>
  <cdr:relSizeAnchor xmlns:cdr="http://schemas.openxmlformats.org/drawingml/2006/chartDrawing">
    <cdr:from>
      <cdr:x>0.27577</cdr:x>
      <cdr:y>0.55364</cdr:y>
    </cdr:from>
    <cdr:to>
      <cdr:x>0.35659</cdr:x>
      <cdr:y>0.60136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2041449" y="2413106"/>
          <a:ext cx="598296" cy="2079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37,72%</a:t>
          </a:r>
        </a:p>
      </cdr:txBody>
    </cdr:sp>
  </cdr:relSizeAnchor>
  <cdr:relSizeAnchor xmlns:cdr="http://schemas.openxmlformats.org/drawingml/2006/chartDrawing">
    <cdr:from>
      <cdr:x>0.12325</cdr:x>
      <cdr:y>0.41493</cdr:y>
    </cdr:from>
    <cdr:to>
      <cdr:x>0.20133</cdr:x>
      <cdr:y>0.46265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862211" y="2002053"/>
          <a:ext cx="546221" cy="2302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53,55%</a:t>
          </a:r>
        </a:p>
      </cdr:txBody>
    </cdr:sp>
  </cdr:relSizeAnchor>
  <cdr:relSizeAnchor xmlns:cdr="http://schemas.openxmlformats.org/drawingml/2006/chartDrawing">
    <cdr:from>
      <cdr:x>0.87293</cdr:x>
      <cdr:y>0.86119</cdr:y>
    </cdr:from>
    <cdr:to>
      <cdr:x>0.95649</cdr:x>
      <cdr:y>0.91808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6106755" y="4155313"/>
          <a:ext cx="58455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0,09%</a:t>
          </a:r>
        </a:p>
      </cdr:txBody>
    </cdr:sp>
  </cdr:relSizeAnchor>
  <cdr:relSizeAnchor xmlns:cdr="http://schemas.openxmlformats.org/drawingml/2006/chartDrawing">
    <cdr:from>
      <cdr:x>0.42045</cdr:x>
      <cdr:y>0.65973</cdr:y>
    </cdr:from>
    <cdr:to>
      <cdr:x>0.50401</cdr:x>
      <cdr:y>0.71662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3067640" y="3183251"/>
          <a:ext cx="60966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19,98%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</xdr:colOff>
      <xdr:row>4</xdr:row>
      <xdr:rowOff>22861</xdr:rowOff>
    </xdr:from>
    <xdr:to>
      <xdr:col>18</xdr:col>
      <xdr:colOff>438150</xdr:colOff>
      <xdr:row>39</xdr:row>
      <xdr:rowOff>125731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A16AF59F-1498-40CE-80B7-1D5BEA352C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0.12653</cdr:x>
      <cdr:y>0.00694</cdr:y>
    </cdr:from>
    <cdr:to>
      <cdr:x>0.90831</cdr:x>
      <cdr:y>0.10147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1603213" y="59100"/>
          <a:ext cx="9905999" cy="8050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GRÁFICO N° 1.4 </a:t>
          </a:r>
        </a:p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EVOLUCIÓN DE LA PARTICIPACIÓN DE LA UTILIZACIÓN DE LOS RECURSOS ENERGÉTICOS EN LA PRODUCCIÓN DE ENERGÍA </a:t>
          </a:r>
          <a:b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2000 - 2020</a:t>
          </a:r>
        </a:p>
        <a:p xmlns:a="http://schemas.openxmlformats.org/drawingml/2006/main">
          <a:pPr algn="ctr"/>
          <a:endParaRPr lang="es-PE" sz="800" b="0">
            <a:solidFill>
              <a:schemeClr val="tx1"/>
            </a:solidFill>
            <a:latin typeface="Arial" pitchFamily="34" charset="0"/>
            <a:cs typeface="Arial" pitchFamily="34" charset="0"/>
          </a:endParaRP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1</xdr:row>
      <xdr:rowOff>152399</xdr:rowOff>
    </xdr:from>
    <xdr:to>
      <xdr:col>9</xdr:col>
      <xdr:colOff>76200</xdr:colOff>
      <xdr:row>32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5E87F8-5DB0-4639-81FF-CFA63F200F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0.24846</cdr:x>
      <cdr:y>0.90023</cdr:y>
    </cdr:from>
    <cdr:to>
      <cdr:x>0.86883</cdr:x>
      <cdr:y>0.96288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F2C056A9-5D06-4BA4-9CD6-AEAE24557B73}"/>
            </a:ext>
          </a:extLst>
        </cdr:cNvPr>
        <cdr:cNvSpPr txBox="1"/>
      </cdr:nvSpPr>
      <cdr:spPr>
        <a:xfrm xmlns:a="http://schemas.openxmlformats.org/drawingml/2006/main">
          <a:off x="1533525" y="3695701"/>
          <a:ext cx="382905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Número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empresas integrantes del COES = 170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0.0084</cdr:y>
    </cdr:from>
    <cdr:to>
      <cdr:x>1</cdr:x>
      <cdr:y>0.10873</cdr:y>
    </cdr:to>
    <cdr:sp macro="" textlink="">
      <cdr:nvSpPr>
        <cdr:cNvPr id="3" name="TextBox 14">
          <a:extLst xmlns:a="http://schemas.openxmlformats.org/drawingml/2006/main">
            <a:ext uri="{FF2B5EF4-FFF2-40B4-BE49-F238E27FC236}">
              <a16:creationId xmlns:a16="http://schemas.microsoft.com/office/drawing/2014/main" id="{3C50A896-1DEA-4674-B26B-70B3B7931F0B}"/>
            </a:ext>
          </a:extLst>
        </cdr:cNvPr>
        <cdr:cNvSpPr txBox="1"/>
      </cdr:nvSpPr>
      <cdr:spPr>
        <a:xfrm xmlns:a="http://schemas.openxmlformats.org/drawingml/2006/main">
          <a:off x="0" y="33364"/>
          <a:ext cx="6124575" cy="3985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GRÁFICO N° 1.5 </a:t>
          </a:r>
        </a:p>
        <a:p xmlns:a="http://schemas.openxmlformats.org/drawingml/2006/main"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EMPRESAS INTEGRANTES DEL COES – 2020</a:t>
          </a:r>
        </a:p>
        <a:p xmlns:a="http://schemas.openxmlformats.org/drawingml/2006/main">
          <a:pPr algn="ctr"/>
          <a:endParaRPr lang="es-PE" sz="800" b="1"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 xmlns:a="http://schemas.openxmlformats.org/drawingml/2006/main">
          <a:pPr algn="ctr"/>
          <a:endParaRPr lang="es-PE" sz="800" b="0">
            <a:solidFill>
              <a:schemeClr val="tx1"/>
            </a:solidFill>
            <a:latin typeface="Arial" pitchFamily="34" charset="0"/>
            <a:cs typeface="Arial" pitchFamily="34" charset="0"/>
          </a:endParaRP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99392</xdr:colOff>
      <xdr:row>2</xdr:row>
      <xdr:rowOff>13667</xdr:rowOff>
    </xdr:from>
    <xdr:to>
      <xdr:col>11</xdr:col>
      <xdr:colOff>630720</xdr:colOff>
      <xdr:row>34</xdr:row>
      <xdr:rowOff>49697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D5D7A08-488C-4E9E-BCBE-40DD4E325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563217</xdr:colOff>
      <xdr:row>0</xdr:row>
      <xdr:rowOff>91109</xdr:rowOff>
    </xdr:from>
    <xdr:to>
      <xdr:col>11</xdr:col>
      <xdr:colOff>507218</xdr:colOff>
      <xdr:row>4</xdr:row>
      <xdr:rowOff>85064</xdr:rowOff>
    </xdr:to>
    <xdr:sp macro="" textlink="">
      <xdr:nvSpPr>
        <xdr:cNvPr id="3" name="TextBox 14">
          <a:extLst>
            <a:ext uri="{FF2B5EF4-FFF2-40B4-BE49-F238E27FC236}">
              <a16:creationId xmlns:a16="http://schemas.microsoft.com/office/drawing/2014/main" id="{6E6B51CA-3867-4351-9590-86B3B8825A56}"/>
            </a:ext>
          </a:extLst>
        </xdr:cNvPr>
        <xdr:cNvSpPr txBox="1"/>
      </xdr:nvSpPr>
      <xdr:spPr>
        <a:xfrm>
          <a:off x="1176130" y="91109"/>
          <a:ext cx="9137697" cy="60686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GRÁFICO N° 1.6 </a:t>
          </a:r>
        </a:p>
        <a:p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EVOLUCIÓN DE NÚMERO DE EMPRESAS INTEGRANTES DEL COES </a:t>
          </a:r>
        </a:p>
        <a:p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2008 – 2020 </a:t>
          </a:r>
          <a:endParaRPr lang="es-PE" sz="800" b="0">
            <a:solidFill>
              <a:schemeClr val="tx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0.0428</cdr:x>
      <cdr:y>0.01011</cdr:y>
    </cdr:from>
    <cdr:to>
      <cdr:x>0.20607</cdr:x>
      <cdr:y>0.09976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41497" y="37862"/>
          <a:ext cx="1684225" cy="3355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PE" sz="800">
              <a:solidFill>
                <a:sysClr val="windowText" lastClr="000000"/>
              </a:solidFill>
            </a:rPr>
            <a:t>N° Empresas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2\vecomun\Documentos\05%20Transferencias\05.2%20SICOES%20y%20Pagina%20Web\Pagina%20web\Resultados\1205\01%20Producci&#243;n\pa_PROD_WEB_1205.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D"/>
      <sheetName val="PAG_WEB1"/>
      <sheetName val="PAG_WEB2"/>
      <sheetName val="Energia"/>
      <sheetName val="graf"/>
      <sheetName val="Hoja1"/>
    </sheetNames>
    <sheetDataSet>
      <sheetData sheetId="0" refreshError="1">
        <row r="2">
          <cell r="B2" t="str">
            <v>INFORME DE MAXIMA DEMANDA DEL MES DE DICIEMBRE 2005</v>
          </cell>
          <cell r="L2" t="str">
            <v>INFORME DE MAXIMA DEMANDA DEL MES DE DICIEMBRE 2005</v>
          </cell>
        </row>
        <row r="5">
          <cell r="B5" t="str">
            <v>EMPRESA</v>
          </cell>
          <cell r="C5" t="str">
            <v>CENTRAL</v>
          </cell>
          <cell r="D5" t="str">
            <v>UNIDAD</v>
          </cell>
          <cell r="E5" t="str">
            <v>MW</v>
          </cell>
          <cell r="G5" t="str">
            <v>EMPRESA</v>
          </cell>
          <cell r="H5" t="str">
            <v>CENTRAL</v>
          </cell>
          <cell r="I5" t="str">
            <v>UNIDAD</v>
          </cell>
          <cell r="J5" t="str">
            <v>MW</v>
          </cell>
          <cell r="L5" t="str">
            <v>EMPRESA</v>
          </cell>
          <cell r="M5" t="str">
            <v>CENTRAL</v>
          </cell>
          <cell r="N5" t="str">
            <v>UNIDAD</v>
          </cell>
          <cell r="O5" t="str">
            <v>MW</v>
          </cell>
        </row>
        <row r="6">
          <cell r="B6" t="str">
            <v>TERMOSELVA</v>
          </cell>
          <cell r="C6" t="str">
            <v>AGUAYTIA</v>
          </cell>
          <cell r="D6" t="str">
            <v>G1-MW</v>
          </cell>
          <cell r="E6">
            <v>88.483343751999996</v>
          </cell>
          <cell r="G6" t="str">
            <v xml:space="preserve">EGENOR </v>
          </cell>
          <cell r="H6" t="str">
            <v>CAÑON DEL PATO</v>
          </cell>
          <cell r="I6" t="str">
            <v xml:space="preserve">G1-MW </v>
          </cell>
          <cell r="J6">
            <v>42.752000000000002</v>
          </cell>
          <cell r="K6">
            <v>256.44800000000004</v>
          </cell>
          <cell r="L6" t="str">
            <v>ENERSUR</v>
          </cell>
          <cell r="M6" t="str">
            <v>YUNCÁN</v>
          </cell>
          <cell r="N6" t="str">
            <v>G1 - MW</v>
          </cell>
          <cell r="O6">
            <v>43.843507200000005</v>
          </cell>
        </row>
        <row r="7">
          <cell r="D7" t="str">
            <v>G2-MW</v>
          </cell>
          <cell r="E7">
            <v>77.654226563999998</v>
          </cell>
          <cell r="F7">
            <v>166.13757031599999</v>
          </cell>
          <cell r="I7" t="str">
            <v xml:space="preserve">G2-MW </v>
          </cell>
          <cell r="J7">
            <v>43.136000000000003</v>
          </cell>
          <cell r="N7" t="str">
            <v>G2 - MW</v>
          </cell>
          <cell r="O7">
            <v>43.843507200000005</v>
          </cell>
        </row>
        <row r="8">
          <cell r="B8" t="str">
            <v>CAHUA</v>
          </cell>
          <cell r="C8" t="str">
            <v>CAHUA</v>
          </cell>
          <cell r="D8" t="str">
            <v>G1 - MW</v>
          </cell>
          <cell r="E8">
            <v>21.719482419999999</v>
          </cell>
          <cell r="F8">
            <v>77.710296997058052</v>
          </cell>
          <cell r="I8" t="str">
            <v xml:space="preserve">G3-MW </v>
          </cell>
          <cell r="J8">
            <v>43.392000000000003</v>
          </cell>
          <cell r="N8" t="str">
            <v>G3 - MW</v>
          </cell>
          <cell r="O8">
            <v>43.643491200000007</v>
          </cell>
        </row>
        <row r="9">
          <cell r="D9" t="str">
            <v>G2 - MW</v>
          </cell>
          <cell r="E9">
            <v>22.016775392</v>
          </cell>
          <cell r="I9" t="str">
            <v xml:space="preserve">G4-MW </v>
          </cell>
          <cell r="J9">
            <v>43.776000000000003</v>
          </cell>
          <cell r="M9" t="str">
            <v>ILO 1</v>
          </cell>
          <cell r="N9" t="str">
            <v>TV2 -MW</v>
          </cell>
          <cell r="O9">
            <v>20.181261718750001</v>
          </cell>
        </row>
        <row r="10">
          <cell r="C10" t="str">
            <v>PARIAC</v>
          </cell>
          <cell r="D10" t="str">
            <v>MW</v>
          </cell>
          <cell r="E10">
            <v>4.3601034530580574</v>
          </cell>
          <cell r="I10" t="str">
            <v xml:space="preserve">G5-MW </v>
          </cell>
          <cell r="J10">
            <v>43.008000000000003</v>
          </cell>
          <cell r="N10" t="str">
            <v>TV3 -MW</v>
          </cell>
          <cell r="O10">
            <v>24.681833984375</v>
          </cell>
        </row>
        <row r="11">
          <cell r="C11" t="str">
            <v>GALLITO CIEGO</v>
          </cell>
          <cell r="D11" t="str">
            <v>G1-MW</v>
          </cell>
          <cell r="E11">
            <v>13.485981443999998</v>
          </cell>
          <cell r="I11" t="str">
            <v xml:space="preserve">G6-MW </v>
          </cell>
          <cell r="J11">
            <v>42.368000000000002</v>
          </cell>
          <cell r="N11" t="str">
            <v>TV4 -MW</v>
          </cell>
          <cell r="O11">
            <v>0</v>
          </cell>
        </row>
        <row r="12">
          <cell r="D12" t="str">
            <v>G2-MW</v>
          </cell>
          <cell r="E12">
            <v>13.458446287999999</v>
          </cell>
          <cell r="H12" t="str">
            <v>CARHUAQUERO</v>
          </cell>
          <cell r="I12" t="str">
            <v xml:space="preserve">G1-MW </v>
          </cell>
          <cell r="J12">
            <v>25.216000000000001</v>
          </cell>
          <cell r="K12">
            <v>91.647999999999996</v>
          </cell>
          <cell r="N12" t="str">
            <v>TG1 -MW</v>
          </cell>
          <cell r="O12">
            <v>0</v>
          </cell>
          <cell r="P12">
            <v>180.34575195312499</v>
          </cell>
        </row>
        <row r="13">
          <cell r="C13" t="str">
            <v>PACASMAYO</v>
          </cell>
          <cell r="D13" t="str">
            <v>SLZ 1-MW</v>
          </cell>
          <cell r="E13">
            <v>0</v>
          </cell>
          <cell r="F13">
            <v>0</v>
          </cell>
          <cell r="I13" t="str">
            <v xml:space="preserve">G2-MW </v>
          </cell>
          <cell r="J13">
            <v>24.448</v>
          </cell>
          <cell r="N13" t="str">
            <v>TG2 -MW</v>
          </cell>
          <cell r="O13">
            <v>0</v>
          </cell>
          <cell r="P13">
            <v>311.67625755312497</v>
          </cell>
        </row>
        <row r="14">
          <cell r="D14" t="str">
            <v>SLZ2-MW</v>
          </cell>
          <cell r="E14">
            <v>0</v>
          </cell>
          <cell r="I14" t="str">
            <v xml:space="preserve">G3-MW </v>
          </cell>
          <cell r="J14">
            <v>25.088000000000001</v>
          </cell>
          <cell r="K14">
            <v>333.18400000000003</v>
          </cell>
          <cell r="N14" t="str">
            <v>CAT -MW</v>
          </cell>
          <cell r="O14">
            <v>0</v>
          </cell>
        </row>
        <row r="15">
          <cell r="D15" t="str">
            <v>SLZ3-MW</v>
          </cell>
          <cell r="E15">
            <v>0</v>
          </cell>
          <cell r="H15" t="str">
            <v>CHIMBOTE</v>
          </cell>
          <cell r="I15" t="str">
            <v>CHIM1,2-MW</v>
          </cell>
          <cell r="J15">
            <v>0</v>
          </cell>
          <cell r="K15">
            <v>0</v>
          </cell>
          <cell r="M15" t="str">
            <v xml:space="preserve">ILO 2  </v>
          </cell>
          <cell r="N15" t="str">
            <v>TV1 -MW</v>
          </cell>
          <cell r="O15">
            <v>135.48265624999999</v>
          </cell>
        </row>
        <row r="16">
          <cell r="D16" t="str">
            <v>MAN-MW</v>
          </cell>
          <cell r="E16">
            <v>0</v>
          </cell>
          <cell r="F16">
            <v>0</v>
          </cell>
          <cell r="I16" t="str">
            <v>CHIM3-MW</v>
          </cell>
          <cell r="J16">
            <v>0</v>
          </cell>
          <cell r="L16" t="str">
            <v>EGASA</v>
          </cell>
          <cell r="M16" t="str">
            <v>CHARCANI I</v>
          </cell>
          <cell r="N16" t="str">
            <v>CHAI1 -MW</v>
          </cell>
          <cell r="O16">
            <v>0.81600378417968755</v>
          </cell>
        </row>
        <row r="17">
          <cell r="C17" t="str">
            <v>ARCATA</v>
          </cell>
          <cell r="D17" t="str">
            <v>MW</v>
          </cell>
          <cell r="E17">
            <v>2.669508</v>
          </cell>
          <cell r="F17">
            <v>77.710296997058052</v>
          </cell>
          <cell r="H17" t="str">
            <v>TRUJILLO</v>
          </cell>
          <cell r="I17" t="str">
            <v>TRUJ4-MW</v>
          </cell>
          <cell r="J17">
            <v>0</v>
          </cell>
          <cell r="K17">
            <v>0</v>
          </cell>
          <cell r="N17" t="str">
            <v>CHAI2 -MW</v>
          </cell>
          <cell r="O17">
            <v>0.81862597656250002</v>
          </cell>
        </row>
        <row r="18">
          <cell r="B18" t="str">
            <v>ELECTROANDES</v>
          </cell>
          <cell r="C18" t="str">
            <v>YAUPI</v>
          </cell>
          <cell r="D18" t="str">
            <v>YAUP1-MW</v>
          </cell>
          <cell r="E18">
            <v>20.476800000000001</v>
          </cell>
          <cell r="H18" t="str">
            <v>PIURA TG</v>
          </cell>
          <cell r="I18" t="str">
            <v>PIURTG1-MW</v>
          </cell>
          <cell r="J18">
            <v>0</v>
          </cell>
          <cell r="M18" t="str">
            <v>CHARCANI II</v>
          </cell>
          <cell r="N18" t="str">
            <v>CHAII1 -MW</v>
          </cell>
          <cell r="O18">
            <v>0.1815279083251953</v>
          </cell>
        </row>
        <row r="19">
          <cell r="D19" t="str">
            <v>YAUP2-MW</v>
          </cell>
          <cell r="E19">
            <v>20.459520000000001</v>
          </cell>
          <cell r="H19" t="str">
            <v>PAITA</v>
          </cell>
          <cell r="I19" t="str">
            <v>PAITEMDS-MW</v>
          </cell>
          <cell r="J19">
            <v>0</v>
          </cell>
          <cell r="N19" t="str">
            <v>CHAII2 -MW</v>
          </cell>
          <cell r="O19">
            <v>0.18297743225097657</v>
          </cell>
        </row>
        <row r="20">
          <cell r="D20" t="str">
            <v>YAUP3-MW</v>
          </cell>
          <cell r="E20">
            <v>20.407679999999999</v>
          </cell>
          <cell r="I20" t="str">
            <v>PAITSKDS-MW</v>
          </cell>
          <cell r="J20">
            <v>0</v>
          </cell>
          <cell r="N20" t="str">
            <v>CHAII3 -MW</v>
          </cell>
          <cell r="O20">
            <v>0.19572587585449219</v>
          </cell>
        </row>
        <row r="21">
          <cell r="D21" t="str">
            <v>YAUP4-MW</v>
          </cell>
          <cell r="E21">
            <v>20.563200000000002</v>
          </cell>
          <cell r="H21" t="str">
            <v>PIURA</v>
          </cell>
          <cell r="I21" t="str">
            <v>PIURGMT1-MW</v>
          </cell>
          <cell r="J21">
            <v>0</v>
          </cell>
          <cell r="K21">
            <v>12.491521701897508</v>
          </cell>
          <cell r="M21" t="str">
            <v>CHARCANI III</v>
          </cell>
          <cell r="N21" t="str">
            <v>CHAIII1 -MW</v>
          </cell>
          <cell r="O21">
            <v>2.2693059082031248</v>
          </cell>
        </row>
        <row r="22">
          <cell r="D22" t="str">
            <v>YAUP5-MW</v>
          </cell>
          <cell r="E22">
            <v>20.61504</v>
          </cell>
          <cell r="I22" t="str">
            <v>PIURGMT2-MW</v>
          </cell>
          <cell r="J22">
            <v>0</v>
          </cell>
          <cell r="N22" t="str">
            <v>CHAIII2 -MW</v>
          </cell>
          <cell r="O22">
            <v>0</v>
          </cell>
        </row>
        <row r="23">
          <cell r="C23" t="str">
            <v>MALPASO</v>
          </cell>
          <cell r="D23" t="str">
            <v>MALP1-MW</v>
          </cell>
          <cell r="E23">
            <v>6.2016</v>
          </cell>
          <cell r="I23" t="str">
            <v>PIURMAN-MW</v>
          </cell>
          <cell r="J23">
            <v>0</v>
          </cell>
          <cell r="M23" t="str">
            <v>CHARCANI IV</v>
          </cell>
          <cell r="N23" t="str">
            <v>CHAIV1 -MW</v>
          </cell>
          <cell r="O23">
            <v>5.0456606445312504</v>
          </cell>
        </row>
        <row r="24">
          <cell r="D24" t="str">
            <v>MALP2-MW</v>
          </cell>
          <cell r="E24">
            <v>5.1840000000000002</v>
          </cell>
          <cell r="I24" t="str">
            <v>PIURMIRRLEES-MW</v>
          </cell>
          <cell r="J24">
            <v>0</v>
          </cell>
          <cell r="N24" t="str">
            <v>CHAIV2 -MW</v>
          </cell>
          <cell r="O24">
            <v>5.0779233398437498</v>
          </cell>
          <cell r="P24">
            <v>138.84805018615722</v>
          </cell>
        </row>
        <row r="25">
          <cell r="D25" t="str">
            <v>MALP3-MW</v>
          </cell>
          <cell r="E25">
            <v>4.0968</v>
          </cell>
          <cell r="I25" t="str">
            <v>PIURSWD-MW</v>
          </cell>
          <cell r="J25">
            <v>0</v>
          </cell>
          <cell r="N25" t="str">
            <v>CHAIV3 -MW</v>
          </cell>
          <cell r="O25">
            <v>5.0117309570312498</v>
          </cell>
          <cell r="P25">
            <v>138.03204640197754</v>
          </cell>
        </row>
        <row r="26">
          <cell r="D26" t="str">
            <v>MALP4-MW</v>
          </cell>
          <cell r="E26">
            <v>4.9463999999999997</v>
          </cell>
          <cell r="H26" t="str">
            <v>SULLANA</v>
          </cell>
          <cell r="I26" t="str">
            <v>SULLALCOS-MW</v>
          </cell>
          <cell r="J26">
            <v>0</v>
          </cell>
          <cell r="K26">
            <v>0</v>
          </cell>
          <cell r="M26" t="str">
            <v>CHARCANI V</v>
          </cell>
          <cell r="N26" t="str">
            <v>CHAV1 -MW</v>
          </cell>
          <cell r="O26">
            <v>38.35857421875</v>
          </cell>
        </row>
        <row r="27">
          <cell r="C27" t="str">
            <v>OROYA</v>
          </cell>
          <cell r="D27" t="str">
            <v>OROY1-MW</v>
          </cell>
          <cell r="E27">
            <v>3.1391999999999998</v>
          </cell>
          <cell r="H27" t="str">
            <v>CHICLAYO OESTE</v>
          </cell>
          <cell r="I27" t="str">
            <v>CH-O_GMT1-MW</v>
          </cell>
          <cell r="J27">
            <v>0</v>
          </cell>
          <cell r="K27">
            <v>16.068768079999998</v>
          </cell>
          <cell r="N27" t="str">
            <v>CHAV2 -MW</v>
          </cell>
          <cell r="O27">
            <v>36.710667968750002</v>
          </cell>
        </row>
        <row r="28">
          <cell r="D28" t="str">
            <v>OROY2-MW</v>
          </cell>
          <cell r="E28">
            <v>3.1823999999999999</v>
          </cell>
          <cell r="I28" t="str">
            <v>CH-O_GMT2-MW</v>
          </cell>
          <cell r="J28">
            <v>0</v>
          </cell>
          <cell r="N28" t="str">
            <v>CHAV3 -MW</v>
          </cell>
          <cell r="O28">
            <v>35.399320312500002</v>
          </cell>
        </row>
        <row r="29">
          <cell r="D29" t="str">
            <v>OROY3-MW</v>
          </cell>
          <cell r="E29">
            <v>3.1644000000000001</v>
          </cell>
          <cell r="I29" t="str">
            <v>CH-O_SZ1-MW</v>
          </cell>
          <cell r="J29">
            <v>0</v>
          </cell>
          <cell r="K29">
            <v>0</v>
          </cell>
          <cell r="M29" t="str">
            <v>CHARCANI VI</v>
          </cell>
          <cell r="N29" t="str">
            <v>CHAVI1 -MW</v>
          </cell>
          <cell r="O29">
            <v>8.7800058593750006</v>
          </cell>
        </row>
        <row r="30">
          <cell r="C30" t="str">
            <v>PACHACHACA</v>
          </cell>
          <cell r="D30" t="str">
            <v>PACH1-MW</v>
          </cell>
          <cell r="E30">
            <v>1.0854000000000001</v>
          </cell>
          <cell r="I30" t="str">
            <v>CH-O_SZ2-MW</v>
          </cell>
          <cell r="J30">
            <v>0</v>
          </cell>
          <cell r="K30">
            <v>333.18400000000003</v>
          </cell>
          <cell r="M30" t="str">
            <v>CHILINA</v>
          </cell>
          <cell r="N30" t="str">
            <v>SULZ 1 -MW</v>
          </cell>
          <cell r="O30">
            <v>0</v>
          </cell>
        </row>
        <row r="31">
          <cell r="D31" t="str">
            <v>PACH2-MW</v>
          </cell>
          <cell r="E31">
            <v>0</v>
          </cell>
          <cell r="I31" t="str">
            <v>CH-O_GMT3-MW</v>
          </cell>
          <cell r="J31">
            <v>0</v>
          </cell>
          <cell r="N31" t="str">
            <v>SULZ 2 -MW</v>
          </cell>
          <cell r="O31">
            <v>0</v>
          </cell>
        </row>
        <row r="32">
          <cell r="D32" t="str">
            <v>PACH3-MW</v>
          </cell>
          <cell r="E32">
            <v>3.0924</v>
          </cell>
          <cell r="F32">
            <v>136.61483999999999</v>
          </cell>
          <cell r="G32" t="str">
            <v>EDEGEL</v>
          </cell>
          <cell r="H32" t="str">
            <v>YANANGO</v>
          </cell>
          <cell r="I32" t="str">
            <v>YAN - MW</v>
          </cell>
          <cell r="J32">
            <v>19.337677734374999</v>
          </cell>
          <cell r="N32" t="str">
            <v>C. C. - MW</v>
          </cell>
          <cell r="O32">
            <v>0</v>
          </cell>
        </row>
        <row r="33">
          <cell r="B33" t="str">
            <v>EEPSA</v>
          </cell>
          <cell r="C33" t="str">
            <v>MALACAS</v>
          </cell>
          <cell r="D33" t="str">
            <v>TG1-MW</v>
          </cell>
          <cell r="E33">
            <v>4.1832000000000003</v>
          </cell>
          <cell r="H33" t="str">
            <v xml:space="preserve">CHIMAY </v>
          </cell>
          <cell r="I33" t="str">
            <v>CHI1- MW</v>
          </cell>
          <cell r="J33">
            <v>75.512945312499994</v>
          </cell>
          <cell r="N33" t="str">
            <v>TV 1 - MW</v>
          </cell>
          <cell r="O33">
            <v>0</v>
          </cell>
        </row>
        <row r="34">
          <cell r="D34" t="str">
            <v>TG2-MW</v>
          </cell>
          <cell r="E34">
            <v>13.478400000000002</v>
          </cell>
          <cell r="I34" t="str">
            <v>CHI2 - MW</v>
          </cell>
          <cell r="J34">
            <v>45.240835937500002</v>
          </cell>
          <cell r="K34">
            <v>148.76</v>
          </cell>
          <cell r="N34" t="str">
            <v>TV 2 - MW</v>
          </cell>
          <cell r="O34">
            <v>0</v>
          </cell>
          <cell r="P34">
            <v>31.476657226562502</v>
          </cell>
        </row>
        <row r="35">
          <cell r="D35" t="str">
            <v>TG3-MW</v>
          </cell>
          <cell r="E35">
            <v>13.543200000000001</v>
          </cell>
          <cell r="H35" t="str">
            <v>HUANCHOR</v>
          </cell>
          <cell r="I35" t="str">
            <v>HCHR1- MW</v>
          </cell>
          <cell r="J35">
            <v>8.8680000000000003</v>
          </cell>
          <cell r="K35">
            <v>40.4</v>
          </cell>
          <cell r="N35" t="str">
            <v>TV 3 - MW</v>
          </cell>
          <cell r="O35">
            <v>0</v>
          </cell>
          <cell r="P35">
            <v>170.32470741271973</v>
          </cell>
          <cell r="S35" t="str">
            <v>MAX.DEM:</v>
          </cell>
          <cell r="T35">
            <v>3305.0140278683775</v>
          </cell>
        </row>
        <row r="36">
          <cell r="D36" t="str">
            <v>TGN4-MW</v>
          </cell>
          <cell r="E36">
            <v>10.028</v>
          </cell>
          <cell r="F36">
            <v>41.232800000000005</v>
          </cell>
          <cell r="I36" t="str">
            <v>HCHR2- MW</v>
          </cell>
          <cell r="J36">
            <v>8.6959999999999997</v>
          </cell>
          <cell r="K36">
            <v>17.564</v>
          </cell>
          <cell r="M36" t="str">
            <v>MOLLENDO</v>
          </cell>
          <cell r="N36" t="str">
            <v>MIR1 - MW</v>
          </cell>
          <cell r="O36">
            <v>10.450121093750001</v>
          </cell>
        </row>
        <row r="37">
          <cell r="B37" t="str">
            <v>ELECTROPERU</v>
          </cell>
          <cell r="C37" t="str">
            <v>MANTARO</v>
          </cell>
          <cell r="D37" t="str">
            <v>MRO1-MW</v>
          </cell>
          <cell r="E37">
            <v>98.973600000000005</v>
          </cell>
          <cell r="H37" t="str">
            <v>CALLAHUANCA</v>
          </cell>
          <cell r="I37" t="str">
            <v>CALL1 - MW</v>
          </cell>
          <cell r="J37">
            <v>13.9180625</v>
          </cell>
          <cell r="N37" t="str">
            <v>MIR2 - MW</v>
          </cell>
          <cell r="O37">
            <v>10.5496474609375</v>
          </cell>
          <cell r="S37" t="str">
            <v>Fecha Hora</v>
          </cell>
          <cell r="T37">
            <v>38706.822916662051</v>
          </cell>
        </row>
        <row r="38">
          <cell r="D38" t="str">
            <v>MRO2-MW</v>
          </cell>
          <cell r="E38">
            <v>100.0776</v>
          </cell>
          <cell r="I38" t="str">
            <v>CALL2 - MW</v>
          </cell>
          <cell r="J38">
            <v>13.982748046875001</v>
          </cell>
          <cell r="K38">
            <v>18.760000000000002</v>
          </cell>
          <cell r="N38" t="str">
            <v>MIR3 - MW</v>
          </cell>
          <cell r="O38">
            <v>10.476888671875001</v>
          </cell>
        </row>
        <row r="39">
          <cell r="D39" t="str">
            <v>MRO3-MW</v>
          </cell>
          <cell r="E39">
            <v>100.5744</v>
          </cell>
          <cell r="I39" t="str">
            <v>CALL3 - MW</v>
          </cell>
          <cell r="J39">
            <v>12.9715068359375</v>
          </cell>
          <cell r="N39" t="str">
            <v>TGM1 - MW</v>
          </cell>
          <cell r="O39">
            <v>0</v>
          </cell>
          <cell r="S39" t="str">
            <v>Paolo Chang O.</v>
          </cell>
        </row>
        <row r="40">
          <cell r="D40" t="str">
            <v>MRO4-MW</v>
          </cell>
          <cell r="E40">
            <v>100.464</v>
          </cell>
          <cell r="I40" t="str">
            <v>CALL4 - MW</v>
          </cell>
          <cell r="J40">
            <v>32.114844722997894</v>
          </cell>
          <cell r="K40">
            <v>60.581868245072229</v>
          </cell>
          <cell r="N40" t="str">
            <v>TGM2 - MW</v>
          </cell>
          <cell r="O40">
            <v>0</v>
          </cell>
          <cell r="S40" t="str">
            <v>COES-SICN</v>
          </cell>
        </row>
        <row r="41">
          <cell r="D41" t="str">
            <v>MRO5-MW</v>
          </cell>
          <cell r="E41">
            <v>79.874399999999994</v>
          </cell>
          <cell r="H41" t="str">
            <v>HUINCO</v>
          </cell>
          <cell r="I41" t="str">
            <v>HCO1 - MW</v>
          </cell>
          <cell r="J41">
            <v>37.194375000000001</v>
          </cell>
          <cell r="L41" t="str">
            <v>EGESUR</v>
          </cell>
          <cell r="M41" t="str">
            <v>ARICOTA</v>
          </cell>
          <cell r="N41" t="str">
            <v>ARI1 - MW</v>
          </cell>
          <cell r="O41">
            <v>10.252000000000001</v>
          </cell>
          <cell r="S41" t="str">
            <v>pchang@coes.org.pe</v>
          </cell>
        </row>
        <row r="42">
          <cell r="D42" t="str">
            <v>MRO6-MW</v>
          </cell>
          <cell r="E42">
            <v>79.984799999999993</v>
          </cell>
          <cell r="I42" t="str">
            <v>HCO2 - MW</v>
          </cell>
          <cell r="J42">
            <v>47.229566406250001</v>
          </cell>
          <cell r="N42" t="str">
            <v>ARI2 - MW</v>
          </cell>
          <cell r="O42">
            <v>0</v>
          </cell>
          <cell r="P42">
            <v>34.329090909090915</v>
          </cell>
        </row>
        <row r="43">
          <cell r="D43" t="str">
            <v>MRO7-MW</v>
          </cell>
          <cell r="E43">
            <v>80.371200000000002</v>
          </cell>
          <cell r="I43" t="str">
            <v>HCO3 - MW</v>
          </cell>
          <cell r="J43">
            <v>42.773378906250002</v>
          </cell>
          <cell r="N43" t="str">
            <v>ARI3 - MW</v>
          </cell>
          <cell r="O43">
            <v>5.1832000000000003</v>
          </cell>
          <cell r="P43">
            <v>15.435200000000002</v>
          </cell>
        </row>
        <row r="44">
          <cell r="C44" t="str">
            <v>RESTITUCION</v>
          </cell>
          <cell r="D44" t="str">
            <v>RON1-MW</v>
          </cell>
          <cell r="E44">
            <v>69.28703999999999</v>
          </cell>
          <cell r="I44" t="str">
            <v>HCO4 - MW</v>
          </cell>
          <cell r="J44">
            <v>37.441941406250002</v>
          </cell>
          <cell r="K44">
            <v>222.4</v>
          </cell>
          <cell r="M44" t="str">
            <v>CALANA</v>
          </cell>
          <cell r="N44" t="str">
            <v>CAL1 - MW</v>
          </cell>
          <cell r="O44">
            <v>6.3546000000000005</v>
          </cell>
        </row>
        <row r="45">
          <cell r="D45" t="str">
            <v>RON2-MW</v>
          </cell>
          <cell r="E45">
            <v>68.624639999999999</v>
          </cell>
          <cell r="H45" t="str">
            <v>HUAMPANI</v>
          </cell>
          <cell r="I45" t="str">
            <v>HPNI1 - MW</v>
          </cell>
          <cell r="J45">
            <v>15.7916513671875</v>
          </cell>
          <cell r="N45" t="str">
            <v>CAL2 - MW</v>
          </cell>
          <cell r="O45">
            <v>6.3291136363636369</v>
          </cell>
        </row>
        <row r="46">
          <cell r="D46" t="str">
            <v>RON3-MW</v>
          </cell>
          <cell r="E46">
            <v>71.936639999999997</v>
          </cell>
          <cell r="F46">
            <v>850.16831999999988</v>
          </cell>
          <cell r="I46" t="str">
            <v>HPNI2 - MW</v>
          </cell>
          <cell r="J46">
            <v>14.061613281250001</v>
          </cell>
          <cell r="N46" t="str">
            <v>CAL3 - MW</v>
          </cell>
          <cell r="O46">
            <v>6.2101772727272726</v>
          </cell>
        </row>
        <row r="47">
          <cell r="C47" t="str">
            <v>TUMBES</v>
          </cell>
          <cell r="D47" t="str">
            <v>MACK1-MW</v>
          </cell>
          <cell r="E47">
            <v>8.1844000000000001</v>
          </cell>
          <cell r="F47">
            <v>31.628036363636365</v>
          </cell>
          <cell r="H47" t="str">
            <v>MATUCANA</v>
          </cell>
          <cell r="I47" t="str">
            <v>MAT1 - MW</v>
          </cell>
          <cell r="J47">
            <v>63.513339843750003</v>
          </cell>
          <cell r="N47" t="str">
            <v>CAL4 - MW</v>
          </cell>
          <cell r="O47">
            <v>0</v>
          </cell>
          <cell r="P47">
            <v>18.89389090909091</v>
          </cell>
        </row>
        <row r="48">
          <cell r="D48" t="str">
            <v>MACK2-MW</v>
          </cell>
          <cell r="E48">
            <v>0</v>
          </cell>
          <cell r="I48" t="str">
            <v>MAT2 - MW</v>
          </cell>
          <cell r="J48">
            <v>64.100210937499995</v>
          </cell>
          <cell r="K48">
            <v>31.068217035937501</v>
          </cell>
          <cell r="L48" t="str">
            <v>SAN GABAN</v>
          </cell>
          <cell r="M48" t="str">
            <v>SAN GABAN</v>
          </cell>
          <cell r="N48" t="str">
            <v>G1 - MW</v>
          </cell>
          <cell r="O48">
            <v>56.14</v>
          </cell>
          <cell r="P48">
            <v>113.44183</v>
          </cell>
        </row>
        <row r="49">
          <cell r="C49" t="str">
            <v>YARINACOCHA</v>
          </cell>
          <cell r="D49" t="str">
            <v>W1 -MW</v>
          </cell>
          <cell r="E49">
            <v>5.9334545454545458</v>
          </cell>
          <cell r="H49" t="str">
            <v>MOYOPAMPA</v>
          </cell>
          <cell r="I49" t="str">
            <v>MOY1 - MW</v>
          </cell>
          <cell r="J49">
            <v>19.97157421875</v>
          </cell>
          <cell r="N49" t="str">
            <v>G2 - MW</v>
          </cell>
          <cell r="O49">
            <v>55.72</v>
          </cell>
          <cell r="P49">
            <v>111.86</v>
          </cell>
        </row>
        <row r="50">
          <cell r="D50" t="str">
            <v>W2 -MW</v>
          </cell>
          <cell r="E50">
            <v>5.8380000000000001</v>
          </cell>
          <cell r="I50" t="str">
            <v>MOY2 - MW</v>
          </cell>
          <cell r="J50">
            <v>20.341634765624999</v>
          </cell>
          <cell r="K50">
            <v>616.12951464487298</v>
          </cell>
          <cell r="M50" t="str">
            <v>BELLAVISTA</v>
          </cell>
          <cell r="N50" t="str">
            <v xml:space="preserve"> MW</v>
          </cell>
          <cell r="O50">
            <v>0</v>
          </cell>
          <cell r="P50">
            <v>85.863646484374996</v>
          </cell>
        </row>
        <row r="51">
          <cell r="D51" t="str">
            <v>W3 -MW</v>
          </cell>
          <cell r="E51">
            <v>5.7654545454545456</v>
          </cell>
          <cell r="I51" t="str">
            <v>MOY3 - MW</v>
          </cell>
          <cell r="J51">
            <v>23.067607421875</v>
          </cell>
          <cell r="M51" t="str">
            <v>TAPARACHI</v>
          </cell>
          <cell r="N51" t="str">
            <v xml:space="preserve"> MW</v>
          </cell>
          <cell r="O51">
            <v>1.5818299999999998</v>
          </cell>
          <cell r="P51">
            <v>1.5818299999999998</v>
          </cell>
        </row>
        <row r="52">
          <cell r="D52" t="str">
            <v>W4 -MW</v>
          </cell>
          <cell r="E52">
            <v>5.9067272727272728</v>
          </cell>
          <cell r="F52">
            <v>881.79635636363616</v>
          </cell>
          <cell r="H52" t="str">
            <v>WEST</v>
          </cell>
          <cell r="I52" t="str">
            <v>TG7 - MW</v>
          </cell>
          <cell r="J52">
            <v>0</v>
          </cell>
          <cell r="K52">
            <v>30.429117187500001</v>
          </cell>
          <cell r="L52" t="str">
            <v>EGEMSA</v>
          </cell>
          <cell r="M52" t="str">
            <v>MACHUPICCHU</v>
          </cell>
          <cell r="N52" t="str">
            <v>G1 - MW</v>
          </cell>
          <cell r="O52">
            <v>28.584519531249999</v>
          </cell>
          <cell r="P52">
            <v>85.863646484374996</v>
          </cell>
        </row>
        <row r="53">
          <cell r="B53" t="str">
            <v>ETEVENSA</v>
          </cell>
          <cell r="C53" t="str">
            <v>VENTANILLA</v>
          </cell>
          <cell r="D53" t="str">
            <v>TG3-MW</v>
          </cell>
          <cell r="E53">
            <v>155.08799999999999</v>
          </cell>
          <cell r="H53" t="str">
            <v>UTI</v>
          </cell>
          <cell r="I53" t="str">
            <v>UTI5 - MW</v>
          </cell>
          <cell r="J53">
            <v>0</v>
          </cell>
          <cell r="K53">
            <v>646.55863183237295</v>
          </cell>
          <cell r="N53" t="str">
            <v>G2 - MW</v>
          </cell>
          <cell r="O53">
            <v>28.402357421874999</v>
          </cell>
        </row>
        <row r="54">
          <cell r="D54" t="str">
            <v>TG4-MW</v>
          </cell>
          <cell r="E54">
            <v>151.05600000000001</v>
          </cell>
          <cell r="F54">
            <v>306.14400000000001</v>
          </cell>
          <cell r="I54" t="str">
            <v>UTI6 - MW</v>
          </cell>
          <cell r="J54">
            <v>30.429117187500001</v>
          </cell>
          <cell r="N54" t="str">
            <v>G3 - MW</v>
          </cell>
          <cell r="O54">
            <v>28.876769531250002</v>
          </cell>
          <cell r="P54">
            <v>772.91465931243556</v>
          </cell>
        </row>
        <row r="55">
          <cell r="B55" t="str">
            <v>SHOUGESA</v>
          </cell>
          <cell r="C55" t="str">
            <v>SAN NICOLAS</v>
          </cell>
          <cell r="D55" t="str">
            <v>TV1-MW</v>
          </cell>
          <cell r="E55">
            <v>0</v>
          </cell>
          <cell r="J55">
            <v>979.74263183237292</v>
          </cell>
          <cell r="M55" t="str">
            <v>DOLORESPATA</v>
          </cell>
          <cell r="N55" t="str">
            <v xml:space="preserve"> MW</v>
          </cell>
          <cell r="O55">
            <v>0</v>
          </cell>
          <cell r="P55">
            <v>0</v>
          </cell>
        </row>
        <row r="56">
          <cell r="D56" t="str">
            <v>TV2-MW</v>
          </cell>
          <cell r="E56">
            <v>0</v>
          </cell>
          <cell r="K56">
            <v>0</v>
          </cell>
          <cell r="O56">
            <v>715.63553235931056</v>
          </cell>
        </row>
        <row r="57">
          <cell r="D57" t="str">
            <v>TV3-MW</v>
          </cell>
          <cell r="E57">
            <v>0</v>
          </cell>
        </row>
        <row r="58">
          <cell r="D58" t="str">
            <v>ONAN - MW</v>
          </cell>
          <cell r="E58">
            <v>0</v>
          </cell>
          <cell r="F58">
            <v>0</v>
          </cell>
        </row>
        <row r="59">
          <cell r="E59">
            <v>1609.6358636766943</v>
          </cell>
        </row>
      </sheetData>
      <sheetData sheetId="1" refreshError="1">
        <row r="4">
          <cell r="A4" t="str">
            <v>PRODUCCION DE ENERGIA POR EMPRESAS</v>
          </cell>
        </row>
        <row r="8">
          <cell r="B8" t="str">
            <v>PRODUCCION DE ENERGIA POR EMPRESAS (GWh)</v>
          </cell>
        </row>
        <row r="10">
          <cell r="B10" t="str">
            <v>EMPRESA</v>
          </cell>
          <cell r="C10">
            <v>38322</v>
          </cell>
          <cell r="D10">
            <v>38687</v>
          </cell>
          <cell r="E10" t="str">
            <v>% Incremen.</v>
          </cell>
        </row>
        <row r="11">
          <cell r="B11" t="str">
            <v xml:space="preserve">ELECTROPERU </v>
          </cell>
          <cell r="C11">
            <v>625.58121469272601</v>
          </cell>
          <cell r="D11">
            <v>500.05212134181733</v>
          </cell>
          <cell r="E11">
            <v>-0.20065994694640291</v>
          </cell>
        </row>
        <row r="12">
          <cell r="B12" t="str">
            <v>EDEGEL</v>
          </cell>
          <cell r="C12">
            <v>434.01477556854769</v>
          </cell>
          <cell r="D12">
            <v>409.64665135677001</v>
          </cell>
          <cell r="E12">
            <v>-5.6145840149925991E-2</v>
          </cell>
        </row>
        <row r="13">
          <cell r="B13" t="str">
            <v xml:space="preserve">EGENOR </v>
          </cell>
          <cell r="C13">
            <v>235.97295873725977</v>
          </cell>
          <cell r="D13">
            <v>204.59208145837974</v>
          </cell>
          <cell r="E13">
            <v>-0.13298505662176555</v>
          </cell>
        </row>
        <row r="14">
          <cell r="B14" t="str">
            <v>ENERSUR(1)</v>
          </cell>
          <cell r="C14">
            <v>83.330631831834026</v>
          </cell>
          <cell r="D14">
            <v>214.88294077190088</v>
          </cell>
          <cell r="E14">
            <v>1.5786788849212965</v>
          </cell>
        </row>
        <row r="15">
          <cell r="B15" t="str">
            <v>ELECTROANDES</v>
          </cell>
          <cell r="C15">
            <v>98.606572082502211</v>
          </cell>
          <cell r="D15">
            <v>83.26755665999616</v>
          </cell>
          <cell r="E15">
            <v>-0.15555773919077315</v>
          </cell>
        </row>
        <row r="16">
          <cell r="B16" t="str">
            <v xml:space="preserve">EGASA </v>
          </cell>
          <cell r="C16">
            <v>74.784273939307013</v>
          </cell>
          <cell r="D16">
            <v>66.997248564757243</v>
          </cell>
          <cell r="E16">
            <v>-0.10412650901537827</v>
          </cell>
        </row>
        <row r="17">
          <cell r="B17" t="str">
            <v>SAN GABAN</v>
          </cell>
          <cell r="C17">
            <v>81.927627865000289</v>
          </cell>
          <cell r="D17">
            <v>82.893579310000788</v>
          </cell>
          <cell r="E17">
            <v>1.1790301637833168E-2</v>
          </cell>
        </row>
        <row r="18">
          <cell r="B18" t="str">
            <v>EEPSA(1)</v>
          </cell>
          <cell r="C18">
            <v>18.054244799999978</v>
          </cell>
          <cell r="D18">
            <v>44.551443250000311</v>
          </cell>
          <cell r="E18">
            <v>1.4676436895327998</v>
          </cell>
        </row>
        <row r="19">
          <cell r="B19" t="str">
            <v xml:space="preserve">TERMOSELVA </v>
          </cell>
          <cell r="C19">
            <v>61.265001600000637</v>
          </cell>
          <cell r="D19">
            <v>103.70967544696492</v>
          </cell>
          <cell r="E19">
            <v>0.69280458236311948</v>
          </cell>
        </row>
        <row r="20">
          <cell r="B20" t="str">
            <v>CAHUA</v>
          </cell>
          <cell r="C20">
            <v>40.64946995466223</v>
          </cell>
          <cell r="D20">
            <v>48.178657307536014</v>
          </cell>
          <cell r="E20">
            <v>0.18522227623807516</v>
          </cell>
        </row>
        <row r="21">
          <cell r="B21" t="str">
            <v>EGESUR</v>
          </cell>
          <cell r="C21">
            <v>11.458827373863569</v>
          </cell>
          <cell r="D21">
            <v>14.599168094318152</v>
          </cell>
          <cell r="E21">
            <v>0.2740542830427295</v>
          </cell>
        </row>
        <row r="22">
          <cell r="B22" t="str">
            <v>EGEMSA</v>
          </cell>
          <cell r="C22">
            <v>54.523157831563033</v>
          </cell>
          <cell r="D22">
            <v>64.029574021341347</v>
          </cell>
          <cell r="E22">
            <v>0.17435556867682236</v>
          </cell>
        </row>
        <row r="23">
          <cell r="B23" t="str">
            <v>ETEVENSA</v>
          </cell>
          <cell r="C23">
            <v>105.93127485999932</v>
          </cell>
          <cell r="D23">
            <v>174.08145600000162</v>
          </cell>
          <cell r="E23">
            <v>0.64334334907297974</v>
          </cell>
        </row>
        <row r="24">
          <cell r="B24" t="str">
            <v>SHOUGESA(1)</v>
          </cell>
          <cell r="C24">
            <v>6.944518999999999E-2</v>
          </cell>
          <cell r="D24">
            <v>13.896824400000003</v>
          </cell>
          <cell r="E24">
            <v>199.11212295624802</v>
          </cell>
        </row>
        <row r="25">
          <cell r="B25" t="str">
            <v>M. CORONA</v>
          </cell>
          <cell r="C25">
            <v>0</v>
          </cell>
          <cell r="D25">
            <v>11.690961000000003</v>
          </cell>
          <cell r="E25" t="str">
            <v>-</v>
          </cell>
        </row>
        <row r="26">
          <cell r="B26" t="str">
            <v>TOTAL GENERACION</v>
          </cell>
          <cell r="C26">
            <v>1926.1694763272658</v>
          </cell>
          <cell r="D26">
            <v>2037.0699389837848</v>
          </cell>
          <cell r="E26">
            <v>5.7575651581801154E-2</v>
          </cell>
        </row>
        <row r="28">
          <cell r="B28" t="str">
            <v>PRODUCCION DE ENERGIA POR TIPO DE GENERACION</v>
          </cell>
        </row>
        <row r="29">
          <cell r="B29" t="str">
            <v>GENERACION</v>
          </cell>
          <cell r="C29">
            <v>38322</v>
          </cell>
          <cell r="D29">
            <v>38687</v>
          </cell>
          <cell r="E29" t="str">
            <v>% Incremen.</v>
          </cell>
        </row>
        <row r="30">
          <cell r="B30" t="str">
            <v>TERMICA</v>
          </cell>
          <cell r="C30">
            <v>276.75167105094152</v>
          </cell>
          <cell r="D30">
            <v>559.29947028206618</v>
          </cell>
          <cell r="E30">
            <v>1.0209434261342409</v>
          </cell>
        </row>
        <row r="31">
          <cell r="B31" t="str">
            <v>HIDRAULICA</v>
          </cell>
          <cell r="C31">
            <v>1649.4178052763243</v>
          </cell>
          <cell r="D31">
            <v>1477.7704687017183</v>
          </cell>
          <cell r="E31">
            <v>-0.10406540782179213</v>
          </cell>
        </row>
        <row r="33">
          <cell r="B33" t="str">
            <v>TOTAL GENERACION</v>
          </cell>
          <cell r="C33">
            <v>1926.1694763272658</v>
          </cell>
          <cell r="D33">
            <v>2037.0699389837846</v>
          </cell>
          <cell r="E33">
            <v>5.7575651581801036E-2</v>
          </cell>
        </row>
        <row r="34">
          <cell r="B34" t="str">
            <v>(1) Mayor produccion por despacho económico</v>
          </cell>
        </row>
        <row r="41">
          <cell r="A41" t="str">
            <v>COES-SINAC/DTR</v>
          </cell>
          <cell r="L41" t="str">
            <v>PAG. WEB N° 1</v>
          </cell>
        </row>
        <row r="43">
          <cell r="A43">
            <v>38728.493131828705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7953B-BCAF-4018-8E1F-486E56C671C0}">
  <sheetPr>
    <tabColor theme="4"/>
  </sheetPr>
  <dimension ref="A1:P86"/>
  <sheetViews>
    <sheetView showGridLines="0" tabSelected="1" zoomScaleNormal="100" zoomScaleSheetLayoutView="90" workbookViewId="0">
      <selection activeCell="N11" sqref="N11"/>
    </sheetView>
  </sheetViews>
  <sheetFormatPr baseColWidth="10" defaultColWidth="0" defaultRowHeight="0" customHeight="1" zeroHeight="1" x14ac:dyDescent="0.2"/>
  <cols>
    <col min="1" max="1" width="11.140625" style="66" customWidth="1"/>
    <col min="2" max="2" width="7.85546875" style="66" customWidth="1"/>
    <col min="3" max="8" width="11.140625" style="66" customWidth="1"/>
    <col min="9" max="9" width="14.7109375" style="66" customWidth="1"/>
    <col min="10" max="10" width="15.42578125" style="66" customWidth="1"/>
    <col min="11" max="11" width="7.140625" style="66" customWidth="1"/>
    <col min="12" max="12" width="12" style="66" customWidth="1"/>
    <col min="13" max="13" width="13.28515625" style="66" customWidth="1"/>
    <col min="14" max="14" width="12.7109375" style="66" customWidth="1"/>
    <col min="15" max="16" width="0" style="66" hidden="1" customWidth="1"/>
    <col min="17" max="16384" width="12" style="66" hidden="1"/>
  </cols>
  <sheetData>
    <row r="1" spans="1:14" ht="10.199999999999999" x14ac:dyDescent="0.2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ht="10.199999999999999" x14ac:dyDescent="0.2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4" ht="10.199999999999999" x14ac:dyDescent="0.2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</row>
    <row r="4" spans="1:14" ht="10.199999999999999" x14ac:dyDescent="0.2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4" ht="13.2" x14ac:dyDescent="0.25">
      <c r="A5" s="65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7" t="s">
        <v>43</v>
      </c>
    </row>
    <row r="6" spans="1:14" ht="13.2" x14ac:dyDescent="0.25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7" t="s">
        <v>44</v>
      </c>
    </row>
    <row r="7" spans="1:14" ht="10.199999999999999" x14ac:dyDescent="0.2">
      <c r="A7" s="65"/>
      <c r="B7" s="65"/>
      <c r="C7" s="65"/>
      <c r="D7" s="65"/>
      <c r="E7" s="65"/>
      <c r="F7" s="65"/>
      <c r="G7" s="65"/>
      <c r="H7" s="65"/>
      <c r="I7" s="65"/>
      <c r="K7" s="65"/>
      <c r="L7" s="65"/>
    </row>
    <row r="8" spans="1:14" ht="21" x14ac:dyDescent="0.4">
      <c r="A8" s="65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8" t="s">
        <v>367</v>
      </c>
    </row>
    <row r="9" spans="1:14" ht="10.199999999999999" x14ac:dyDescent="0.2">
      <c r="A9" s="6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</row>
    <row r="10" spans="1:14" ht="10.199999999999999" x14ac:dyDescent="0.2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</row>
    <row r="11" spans="1:14" ht="10.199999999999999" x14ac:dyDescent="0.2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</row>
    <row r="12" spans="1:14" ht="22.8" x14ac:dyDescent="0.4">
      <c r="A12" s="155" t="s">
        <v>45</v>
      </c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</row>
    <row r="13" spans="1:14" ht="10.199999999999999" x14ac:dyDescent="0.2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</row>
    <row r="14" spans="1:14" ht="15.6" x14ac:dyDescent="0.2">
      <c r="A14" s="65"/>
      <c r="B14" s="69" t="s">
        <v>46</v>
      </c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</row>
    <row r="15" spans="1:14" ht="10.199999999999999" x14ac:dyDescent="0.2"/>
    <row r="16" spans="1:14" ht="19.5" customHeight="1" x14ac:dyDescent="0.25">
      <c r="A16" s="65"/>
      <c r="B16" s="70" t="s">
        <v>60</v>
      </c>
      <c r="C16" s="71" t="s">
        <v>368</v>
      </c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65"/>
    </row>
    <row r="17" spans="1:14" ht="19.5" customHeight="1" x14ac:dyDescent="0.25">
      <c r="A17" s="65"/>
      <c r="B17" s="70" t="s">
        <v>61</v>
      </c>
      <c r="C17" s="71" t="s">
        <v>369</v>
      </c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65"/>
    </row>
    <row r="18" spans="1:14" ht="19.5" customHeight="1" x14ac:dyDescent="0.25">
      <c r="A18" s="65"/>
      <c r="B18" s="70" t="s">
        <v>62</v>
      </c>
      <c r="C18" s="71" t="s">
        <v>370</v>
      </c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65"/>
    </row>
    <row r="19" spans="1:14" ht="19.5" customHeight="1" x14ac:dyDescent="0.25">
      <c r="A19" s="65"/>
      <c r="B19" s="70" t="s">
        <v>63</v>
      </c>
      <c r="C19" s="71" t="s">
        <v>371</v>
      </c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65"/>
    </row>
    <row r="20" spans="1:14" ht="19.5" customHeight="1" x14ac:dyDescent="0.25">
      <c r="A20" s="65"/>
      <c r="B20" s="70" t="s">
        <v>64</v>
      </c>
      <c r="C20" s="71" t="s">
        <v>372</v>
      </c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65"/>
    </row>
    <row r="21" spans="1:14" ht="19.5" customHeight="1" x14ac:dyDescent="0.25">
      <c r="A21" s="65"/>
      <c r="B21" s="70" t="s">
        <v>65</v>
      </c>
      <c r="C21" s="71" t="s">
        <v>373</v>
      </c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65"/>
    </row>
    <row r="22" spans="1:14" ht="19.5" customHeight="1" x14ac:dyDescent="0.25">
      <c r="A22" s="65"/>
      <c r="B22" s="70" t="s">
        <v>66</v>
      </c>
      <c r="C22" s="71" t="s">
        <v>374</v>
      </c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65"/>
    </row>
    <row r="23" spans="1:14" ht="19.5" customHeight="1" x14ac:dyDescent="0.25">
      <c r="A23" s="65"/>
      <c r="B23" s="70" t="s">
        <v>67</v>
      </c>
      <c r="C23" s="71" t="s">
        <v>103</v>
      </c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65"/>
    </row>
    <row r="24" spans="1:14" ht="19.5" customHeight="1" x14ac:dyDescent="0.25">
      <c r="A24" s="65"/>
      <c r="B24" s="70" t="s">
        <v>97</v>
      </c>
      <c r="C24" s="71" t="s">
        <v>356</v>
      </c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65"/>
    </row>
    <row r="25" spans="1:14" ht="19.5" customHeight="1" x14ac:dyDescent="0.25">
      <c r="A25" s="65"/>
      <c r="B25" s="70" t="s">
        <v>98</v>
      </c>
      <c r="C25" s="71" t="s">
        <v>375</v>
      </c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65"/>
    </row>
    <row r="26" spans="1:14" ht="19.5" customHeight="1" x14ac:dyDescent="0.25">
      <c r="A26" s="65"/>
      <c r="B26" s="70" t="s">
        <v>99</v>
      </c>
      <c r="C26" s="71" t="s">
        <v>376</v>
      </c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65"/>
    </row>
    <row r="27" spans="1:14" ht="19.5" customHeight="1" x14ac:dyDescent="0.25">
      <c r="A27" s="65"/>
      <c r="B27" s="70" t="s">
        <v>100</v>
      </c>
      <c r="C27" s="71" t="s">
        <v>377</v>
      </c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65"/>
    </row>
    <row r="28" spans="1:14" ht="17.25" customHeight="1" x14ac:dyDescent="0.25">
      <c r="A28" s="65"/>
      <c r="B28" s="73"/>
      <c r="C28" s="74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65"/>
    </row>
    <row r="29" spans="1:14" ht="10.199999999999999" x14ac:dyDescent="0.2"/>
    <row r="30" spans="1:14" ht="17.25" customHeight="1" x14ac:dyDescent="0.25">
      <c r="A30" s="65"/>
      <c r="B30" s="69" t="s">
        <v>47</v>
      </c>
      <c r="C30" s="76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65"/>
    </row>
    <row r="31" spans="1:14" ht="10.199999999999999" x14ac:dyDescent="0.2"/>
    <row r="32" spans="1:14" ht="19.5" customHeight="1" x14ac:dyDescent="0.25">
      <c r="A32" s="65"/>
      <c r="B32" s="70" t="s">
        <v>60</v>
      </c>
      <c r="C32" s="71" t="s">
        <v>378</v>
      </c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65"/>
    </row>
    <row r="33" spans="1:14" ht="19.5" customHeight="1" x14ac:dyDescent="0.25">
      <c r="A33" s="65"/>
      <c r="B33" s="70" t="s">
        <v>61</v>
      </c>
      <c r="C33" s="71" t="s">
        <v>379</v>
      </c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65"/>
    </row>
    <row r="34" spans="1:14" ht="19.5" customHeight="1" x14ac:dyDescent="0.25">
      <c r="A34" s="65"/>
      <c r="B34" s="70" t="s">
        <v>62</v>
      </c>
      <c r="C34" s="125" t="s">
        <v>380</v>
      </c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65"/>
    </row>
    <row r="35" spans="1:14" ht="19.5" customHeight="1" x14ac:dyDescent="0.25">
      <c r="A35" s="65"/>
      <c r="B35" s="70" t="s">
        <v>63</v>
      </c>
      <c r="C35" s="122" t="s">
        <v>104</v>
      </c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65"/>
    </row>
    <row r="36" spans="1:14" ht="19.5" customHeight="1" x14ac:dyDescent="0.25">
      <c r="A36" s="65"/>
      <c r="C36" s="71" t="s">
        <v>381</v>
      </c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65"/>
    </row>
    <row r="37" spans="1:14" ht="19.5" customHeight="1" x14ac:dyDescent="0.25">
      <c r="A37" s="65"/>
      <c r="B37" s="70" t="s">
        <v>64</v>
      </c>
      <c r="C37" s="71" t="s">
        <v>382</v>
      </c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65"/>
    </row>
    <row r="38" spans="1:14" ht="19.5" customHeight="1" x14ac:dyDescent="0.25">
      <c r="A38" s="65"/>
      <c r="B38" s="70" t="s">
        <v>65</v>
      </c>
      <c r="C38" s="71" t="s">
        <v>383</v>
      </c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65"/>
    </row>
    <row r="39" spans="1:14" ht="11.25" hidden="1" customHeight="1" x14ac:dyDescent="0.2"/>
    <row r="40" spans="1:14" ht="11.25" hidden="1" customHeight="1" x14ac:dyDescent="0.2"/>
    <row r="41" spans="1:14" ht="11.25" hidden="1" customHeight="1" x14ac:dyDescent="0.2"/>
    <row r="42" spans="1:14" ht="11.25" hidden="1" customHeight="1" x14ac:dyDescent="0.2"/>
    <row r="43" spans="1:14" ht="11.25" hidden="1" customHeight="1" x14ac:dyDescent="0.2"/>
    <row r="44" spans="1:14" ht="11.25" hidden="1" customHeight="1" x14ac:dyDescent="0.2"/>
    <row r="45" spans="1:14" ht="11.25" hidden="1" customHeight="1" x14ac:dyDescent="0.2"/>
    <row r="46" spans="1:14" ht="11.25" hidden="1" customHeight="1" x14ac:dyDescent="0.2"/>
    <row r="47" spans="1:14" ht="11.25" hidden="1" customHeight="1" x14ac:dyDescent="0.2"/>
    <row r="48" spans="1:14" ht="11.25" hidden="1" customHeight="1" x14ac:dyDescent="0.2"/>
    <row r="49" ht="11.25" hidden="1" customHeight="1" x14ac:dyDescent="0.2"/>
    <row r="50" ht="11.25" hidden="1" customHeight="1" x14ac:dyDescent="0.2"/>
    <row r="51" ht="11.25" hidden="1" customHeight="1" x14ac:dyDescent="0.2"/>
    <row r="52" ht="11.25" customHeight="1" x14ac:dyDescent="0.2"/>
    <row r="53" ht="11.25" customHeight="1" x14ac:dyDescent="0.2"/>
    <row r="54" ht="11.25" hidden="1" customHeight="1" x14ac:dyDescent="0.2"/>
    <row r="55" ht="11.25" hidden="1" customHeight="1" x14ac:dyDescent="0.2"/>
    <row r="56" ht="11.25" hidden="1" customHeight="1" x14ac:dyDescent="0.2"/>
    <row r="57" ht="11.25" hidden="1" customHeight="1" x14ac:dyDescent="0.2"/>
    <row r="58" ht="11.25" hidden="1" customHeight="1" x14ac:dyDescent="0.2"/>
    <row r="59" ht="11.25" hidden="1" customHeight="1" x14ac:dyDescent="0.2"/>
    <row r="60" ht="11.25" hidden="1" customHeight="1" x14ac:dyDescent="0.2"/>
    <row r="61" ht="11.25" hidden="1" customHeight="1" x14ac:dyDescent="0.2"/>
    <row r="62" ht="11.25" hidden="1" customHeight="1" x14ac:dyDescent="0.2"/>
    <row r="63" ht="11.25" hidden="1" customHeight="1" x14ac:dyDescent="0.2"/>
    <row r="64" ht="11.25" hidden="1" customHeight="1" x14ac:dyDescent="0.2"/>
    <row r="65" ht="11.25" hidden="1" customHeight="1" x14ac:dyDescent="0.2"/>
    <row r="66" ht="11.25" hidden="1" customHeight="1" x14ac:dyDescent="0.2"/>
    <row r="67" ht="11.25" hidden="1" customHeight="1" x14ac:dyDescent="0.2"/>
    <row r="68" ht="11.25" hidden="1" customHeight="1" x14ac:dyDescent="0.2"/>
    <row r="69" ht="11.25" hidden="1" customHeight="1" x14ac:dyDescent="0.2"/>
    <row r="70" ht="11.25" hidden="1" customHeight="1" x14ac:dyDescent="0.2"/>
    <row r="71" ht="11.25" hidden="1" customHeight="1" x14ac:dyDescent="0.2"/>
    <row r="72" ht="11.25" hidden="1" customHeight="1" x14ac:dyDescent="0.2"/>
    <row r="73" ht="11.25" hidden="1" customHeight="1" x14ac:dyDescent="0.2"/>
    <row r="74" ht="11.25" hidden="1" customHeight="1" x14ac:dyDescent="0.2"/>
    <row r="75" ht="11.25" hidden="1" customHeight="1" x14ac:dyDescent="0.2"/>
    <row r="76" ht="11.25" hidden="1" customHeight="1" x14ac:dyDescent="0.2"/>
    <row r="77" ht="11.25" hidden="1" customHeight="1" x14ac:dyDescent="0.2"/>
    <row r="78" ht="11.25" hidden="1" customHeight="1" x14ac:dyDescent="0.2"/>
    <row r="79" ht="11.25" hidden="1" customHeight="1" x14ac:dyDescent="0.2"/>
    <row r="80" ht="11.25" hidden="1" customHeight="1" x14ac:dyDescent="0.2"/>
    <row r="81" ht="11.25" hidden="1" customHeight="1" x14ac:dyDescent="0.2"/>
    <row r="82" ht="11.25" hidden="1" customHeight="1" x14ac:dyDescent="0.2"/>
    <row r="83" ht="11.25" hidden="1" customHeight="1" x14ac:dyDescent="0.2"/>
    <row r="84" ht="11.25" hidden="1" customHeight="1" x14ac:dyDescent="0.2"/>
    <row r="85" ht="11.25" hidden="1" customHeight="1" x14ac:dyDescent="0.2"/>
    <row r="86" ht="11.25" hidden="1" customHeight="1" x14ac:dyDescent="0.2"/>
  </sheetData>
  <mergeCells count="1">
    <mergeCell ref="A12:N12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DA6B-13DB-43C9-B869-A286D4156BF4}">
  <sheetPr>
    <tabColor theme="4"/>
  </sheetPr>
  <dimension ref="A1:I23"/>
  <sheetViews>
    <sheetView showGridLines="0" zoomScaleNormal="100" workbookViewId="0">
      <selection activeCell="I12" sqref="I12"/>
    </sheetView>
  </sheetViews>
  <sheetFormatPr baseColWidth="10" defaultColWidth="0" defaultRowHeight="10.199999999999999" zeroHeight="1" x14ac:dyDescent="0.2"/>
  <cols>
    <col min="1" max="1" width="8.7109375" style="5" customWidth="1"/>
    <col min="2" max="2" width="12" style="12" customWidth="1"/>
    <col min="3" max="3" width="14.85546875" style="12" customWidth="1"/>
    <col min="4" max="4" width="12" style="12" customWidth="1"/>
    <col min="5" max="5" width="16.140625" style="12" customWidth="1"/>
    <col min="6" max="6" width="13.7109375" style="12" customWidth="1"/>
    <col min="7" max="7" width="12.85546875" style="12" customWidth="1"/>
    <col min="8" max="8" width="15.28515625" style="12" customWidth="1"/>
    <col min="9" max="9" width="10.7109375" style="12" customWidth="1"/>
    <col min="10" max="16384" width="9.28515625" style="13" hidden="1"/>
  </cols>
  <sheetData>
    <row r="1" spans="1:9" x14ac:dyDescent="0.2">
      <c r="B1" s="5"/>
      <c r="C1" s="5"/>
      <c r="D1" s="5"/>
      <c r="E1" s="5"/>
      <c r="F1" s="5"/>
      <c r="G1" s="5"/>
      <c r="H1" s="5"/>
    </row>
    <row r="2" spans="1:9" s="16" customFormat="1" ht="16.5" customHeight="1" x14ac:dyDescent="0.2">
      <c r="A2" s="14"/>
      <c r="B2" s="157" t="s">
        <v>357</v>
      </c>
      <c r="C2" s="157"/>
      <c r="D2" s="157"/>
      <c r="E2" s="157"/>
      <c r="F2" s="157"/>
      <c r="G2" s="157"/>
      <c r="H2" s="157"/>
      <c r="I2" s="15"/>
    </row>
    <row r="3" spans="1:9" x14ac:dyDescent="0.2">
      <c r="B3" s="17"/>
      <c r="C3" s="17"/>
      <c r="D3" s="17"/>
      <c r="E3" s="17"/>
      <c r="F3" s="17"/>
      <c r="G3" s="17"/>
      <c r="H3" s="17"/>
    </row>
    <row r="4" spans="1:9" s="16" customFormat="1" ht="16.5" customHeight="1" x14ac:dyDescent="0.2">
      <c r="A4" s="14"/>
      <c r="B4" s="157" t="s">
        <v>384</v>
      </c>
      <c r="C4" s="157"/>
      <c r="D4" s="157"/>
      <c r="E4" s="157"/>
      <c r="F4" s="157"/>
      <c r="G4" s="157"/>
      <c r="H4" s="157"/>
      <c r="I4" s="15"/>
    </row>
    <row r="5" spans="1:9" x14ac:dyDescent="0.2">
      <c r="B5" s="5"/>
      <c r="C5" s="5"/>
      <c r="D5" s="5"/>
      <c r="E5" s="5"/>
      <c r="F5" s="5"/>
      <c r="G5" s="5"/>
      <c r="H5" s="5"/>
    </row>
    <row r="6" spans="1:9" x14ac:dyDescent="0.2">
      <c r="B6" s="158" t="s">
        <v>358</v>
      </c>
      <c r="C6" s="160" t="s">
        <v>68</v>
      </c>
      <c r="D6" s="160"/>
      <c r="E6" s="160"/>
      <c r="F6" s="160" t="s">
        <v>69</v>
      </c>
      <c r="G6" s="160"/>
      <c r="H6" s="161"/>
    </row>
    <row r="7" spans="1:9" ht="20.399999999999999" x14ac:dyDescent="0.2">
      <c r="B7" s="159"/>
      <c r="C7" s="82" t="s">
        <v>70</v>
      </c>
      <c r="D7" s="82" t="s">
        <v>71</v>
      </c>
      <c r="E7" s="83" t="s">
        <v>72</v>
      </c>
      <c r="F7" s="82" t="s">
        <v>73</v>
      </c>
      <c r="G7" s="82" t="s">
        <v>71</v>
      </c>
      <c r="H7" s="83" t="s">
        <v>72</v>
      </c>
    </row>
    <row r="8" spans="1:9" ht="10.199999999999999" customHeight="1" x14ac:dyDescent="0.2">
      <c r="B8" s="84" t="s">
        <v>48</v>
      </c>
      <c r="C8" s="85">
        <v>4604</v>
      </c>
      <c r="D8" s="85">
        <v>4603.8220580625002</v>
      </c>
      <c r="E8" s="86">
        <f>+D8/C8-1</f>
        <v>-3.8649421698511155E-5</v>
      </c>
      <c r="F8" s="85">
        <v>7139</v>
      </c>
      <c r="G8" s="85">
        <v>7070.6282100000035</v>
      </c>
      <c r="H8" s="86">
        <f t="shared" ref="H8:H20" si="0">+G8/F8-1</f>
        <v>-9.5772223000415435E-3</v>
      </c>
    </row>
    <row r="9" spans="1:9" ht="10.199999999999999" customHeight="1" x14ac:dyDescent="0.2">
      <c r="B9" s="84" t="s">
        <v>49</v>
      </c>
      <c r="C9" s="85">
        <v>4347</v>
      </c>
      <c r="D9" s="85">
        <v>4397.7868652274992</v>
      </c>
      <c r="E9" s="86">
        <f t="shared" ref="E9:E20" si="1">+D9/C9-1</f>
        <v>1.1683198810098716E-2</v>
      </c>
      <c r="F9" s="85">
        <v>7176</v>
      </c>
      <c r="G9" s="85">
        <v>7125.2993799999986</v>
      </c>
      <c r="H9" s="86">
        <f t="shared" si="0"/>
        <v>-7.0653037904127025E-3</v>
      </c>
    </row>
    <row r="10" spans="1:9" ht="10.199999999999999" customHeight="1" x14ac:dyDescent="0.2">
      <c r="B10" s="84" t="s">
        <v>50</v>
      </c>
      <c r="C10" s="85">
        <v>4668</v>
      </c>
      <c r="D10" s="85">
        <v>3999.057148554999</v>
      </c>
      <c r="E10" s="86">
        <f t="shared" si="1"/>
        <v>-0.14330395275171404</v>
      </c>
      <c r="F10" s="85">
        <v>7208</v>
      </c>
      <c r="G10" s="85">
        <v>7116.7887500000024</v>
      </c>
      <c r="H10" s="86">
        <f t="shared" si="0"/>
        <v>-1.2654168978912028E-2</v>
      </c>
    </row>
    <row r="11" spans="1:9" ht="10.199999999999999" customHeight="1" x14ac:dyDescent="0.2">
      <c r="B11" s="84" t="s">
        <v>51</v>
      </c>
      <c r="C11" s="85">
        <v>4483</v>
      </c>
      <c r="D11" s="85">
        <v>3041.6083028500002</v>
      </c>
      <c r="E11" s="86">
        <f t="shared" si="1"/>
        <v>-0.32152391192281948</v>
      </c>
      <c r="F11" s="85">
        <v>7151</v>
      </c>
      <c r="G11" s="85">
        <v>5173.4887199999948</v>
      </c>
      <c r="H11" s="86">
        <f t="shared" si="0"/>
        <v>-0.27653632778632431</v>
      </c>
    </row>
    <row r="12" spans="1:9" ht="10.199999999999999" customHeight="1" x14ac:dyDescent="0.2">
      <c r="B12" s="84" t="s">
        <v>52</v>
      </c>
      <c r="C12" s="85">
        <v>4648</v>
      </c>
      <c r="D12" s="85">
        <v>3344.7199724499978</v>
      </c>
      <c r="E12" s="86">
        <f t="shared" si="1"/>
        <v>-0.28039587511833097</v>
      </c>
      <c r="F12" s="85">
        <v>7171</v>
      </c>
      <c r="G12" s="85">
        <v>5682.0378000000028</v>
      </c>
      <c r="H12" s="86">
        <f t="shared" si="0"/>
        <v>-0.20763661971830949</v>
      </c>
    </row>
    <row r="13" spans="1:9" ht="10.199999999999999" customHeight="1" x14ac:dyDescent="0.2">
      <c r="B13" s="84" t="s">
        <v>53</v>
      </c>
      <c r="C13" s="85">
        <v>4489</v>
      </c>
      <c r="D13" s="85">
        <v>3756.7117709449999</v>
      </c>
      <c r="E13" s="86">
        <f t="shared" si="1"/>
        <v>-0.1631294785152595</v>
      </c>
      <c r="F13" s="85">
        <v>7158</v>
      </c>
      <c r="G13" s="85">
        <v>6062.9370699999981</v>
      </c>
      <c r="H13" s="86">
        <f t="shared" si="0"/>
        <v>-0.15298448309583712</v>
      </c>
    </row>
    <row r="14" spans="1:9" ht="10.199999999999999" customHeight="1" x14ac:dyDescent="0.2">
      <c r="B14" s="84" t="s">
        <v>54</v>
      </c>
      <c r="C14" s="85">
        <v>4581</v>
      </c>
      <c r="D14" s="85">
        <v>4139.4247095549999</v>
      </c>
      <c r="E14" s="86">
        <f t="shared" si="1"/>
        <v>-9.6392772417594474E-2</v>
      </c>
      <c r="F14" s="85">
        <v>7069</v>
      </c>
      <c r="G14" s="85">
        <v>6337.2608099999979</v>
      </c>
      <c r="H14" s="86">
        <f t="shared" si="0"/>
        <v>-0.10351381949356375</v>
      </c>
    </row>
    <row r="15" spans="1:9" ht="10.199999999999999" customHeight="1" x14ac:dyDescent="0.2">
      <c r="B15" s="84" t="s">
        <v>55</v>
      </c>
      <c r="C15" s="85">
        <v>4644</v>
      </c>
      <c r="D15" s="85">
        <v>4279.3529712049976</v>
      </c>
      <c r="E15" s="86">
        <f t="shared" si="1"/>
        <v>-7.8520032040267473E-2</v>
      </c>
      <c r="F15" s="85">
        <v>7162</v>
      </c>
      <c r="G15" s="85">
        <v>6550.7330900000024</v>
      </c>
      <c r="H15" s="86">
        <f t="shared" si="0"/>
        <v>-8.53486330633898E-2</v>
      </c>
    </row>
    <row r="16" spans="1:9" ht="10.199999999999999" customHeight="1" x14ac:dyDescent="0.2">
      <c r="B16" s="84" t="s">
        <v>56</v>
      </c>
      <c r="C16" s="85">
        <v>4546</v>
      </c>
      <c r="D16" s="85">
        <v>4190.8547503975014</v>
      </c>
      <c r="E16" s="86">
        <f t="shared" si="1"/>
        <v>-7.8122580202925285E-2</v>
      </c>
      <c r="F16" s="85">
        <v>7242</v>
      </c>
      <c r="G16" s="85">
        <v>6607.528739999997</v>
      </c>
      <c r="H16" s="86">
        <f t="shared" si="0"/>
        <v>-8.7609950289975536E-2</v>
      </c>
    </row>
    <row r="17" spans="2:8" ht="10.199999999999999" customHeight="1" x14ac:dyDescent="0.2">
      <c r="B17" s="84" t="s">
        <v>57</v>
      </c>
      <c r="C17" s="85">
        <v>4715</v>
      </c>
      <c r="D17" s="85">
        <v>4464.6767936674978</v>
      </c>
      <c r="E17" s="86">
        <f t="shared" si="1"/>
        <v>-5.3090817886002561E-2</v>
      </c>
      <c r="F17" s="85">
        <v>7272</v>
      </c>
      <c r="G17" s="85">
        <v>6835.6389199999967</v>
      </c>
      <c r="H17" s="86">
        <f t="shared" si="0"/>
        <v>-6.0005649064906907E-2</v>
      </c>
    </row>
    <row r="18" spans="2:8" ht="10.199999999999999" customHeight="1" x14ac:dyDescent="0.2">
      <c r="B18" s="84" t="s">
        <v>58</v>
      </c>
      <c r="C18" s="85">
        <v>4637</v>
      </c>
      <c r="D18" s="85">
        <v>4385.3678599024997</v>
      </c>
      <c r="E18" s="86">
        <f t="shared" si="1"/>
        <v>-5.4266150549385439E-2</v>
      </c>
      <c r="F18" s="85">
        <v>7390</v>
      </c>
      <c r="G18" s="85">
        <v>6836.6023299999979</v>
      </c>
      <c r="H18" s="86">
        <f t="shared" si="0"/>
        <v>-7.4884664411366986E-2</v>
      </c>
    </row>
    <row r="19" spans="2:8" ht="10.199999999999999" customHeight="1" x14ac:dyDescent="0.2">
      <c r="B19" s="84" t="s">
        <v>59</v>
      </c>
      <c r="C19" s="87">
        <v>4813</v>
      </c>
      <c r="D19" s="85">
        <v>4583.2566370274963</v>
      </c>
      <c r="E19" s="86">
        <f t="shared" si="1"/>
        <v>-4.77339212492216E-2</v>
      </c>
      <c r="F19" s="87">
        <v>7423</v>
      </c>
      <c r="G19" s="85">
        <v>6960.0961100000013</v>
      </c>
      <c r="H19" s="86">
        <f t="shared" si="0"/>
        <v>-6.2360755759126807E-2</v>
      </c>
    </row>
    <row r="20" spans="2:8" x14ac:dyDescent="0.2">
      <c r="B20" s="78" t="s">
        <v>0</v>
      </c>
      <c r="C20" s="79">
        <f>+SUM(C8:C19)</f>
        <v>55175</v>
      </c>
      <c r="D20" s="79">
        <f>+SUM(D8:D19)</f>
        <v>49186.639839844982</v>
      </c>
      <c r="E20" s="80">
        <f t="shared" si="1"/>
        <v>-0.10853394037435471</v>
      </c>
      <c r="F20" s="79">
        <f>+MAX(F8:F19)</f>
        <v>7423</v>
      </c>
      <c r="G20" s="79">
        <f>+MAX(G8:G19)</f>
        <v>7125.2993799999986</v>
      </c>
      <c r="H20" s="81">
        <f t="shared" si="0"/>
        <v>-4.0105162333288646E-2</v>
      </c>
    </row>
    <row r="21" spans="2:8" x14ac:dyDescent="0.2">
      <c r="B21" s="5"/>
      <c r="C21" s="3"/>
      <c r="D21" s="3"/>
      <c r="E21" s="4"/>
      <c r="F21" s="3"/>
      <c r="G21" s="3"/>
      <c r="H21" s="4"/>
    </row>
    <row r="22" spans="2:8" ht="26.25" customHeight="1" x14ac:dyDescent="0.2">
      <c r="B22" s="156" t="s">
        <v>365</v>
      </c>
      <c r="C22" s="156"/>
      <c r="D22" s="156"/>
      <c r="E22" s="156"/>
      <c r="F22" s="156"/>
      <c r="G22" s="156"/>
      <c r="H22" s="156"/>
    </row>
    <row r="23" spans="2:8" x14ac:dyDescent="0.2"/>
  </sheetData>
  <mergeCells count="6">
    <mergeCell ref="B22:H22"/>
    <mergeCell ref="B2:H2"/>
    <mergeCell ref="B4:H4"/>
    <mergeCell ref="B6:B7"/>
    <mergeCell ref="C6:E6"/>
    <mergeCell ref="F6:H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F2E8C-997B-418F-8A44-A4914435B19B}">
  <sheetPr>
    <tabColor theme="4"/>
  </sheetPr>
  <dimension ref="A1:O15"/>
  <sheetViews>
    <sheetView showGridLines="0" workbookViewId="0">
      <selection activeCell="B5" sqref="B5"/>
    </sheetView>
  </sheetViews>
  <sheetFormatPr baseColWidth="10" defaultColWidth="0" defaultRowHeight="10.199999999999999" zeroHeight="1" x14ac:dyDescent="0.2"/>
  <cols>
    <col min="1" max="1" width="9.28515625" style="8" customWidth="1"/>
    <col min="2" max="2" width="12.7109375" style="8" customWidth="1"/>
    <col min="3" max="4" width="16.7109375" style="8" customWidth="1"/>
    <col min="5" max="8" width="13.140625" style="8" customWidth="1"/>
    <col min="9" max="9" width="17" style="8" customWidth="1"/>
    <col min="10" max="10" width="16.7109375" style="8" customWidth="1"/>
    <col min="11" max="14" width="13.140625" style="8" customWidth="1"/>
    <col min="15" max="15" width="9.28515625" style="8" customWidth="1"/>
    <col min="16" max="16384" width="9.28515625" style="8" hidden="1"/>
  </cols>
  <sheetData>
    <row r="1" spans="1:14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0.25" customHeight="1" x14ac:dyDescent="0.2">
      <c r="A2" s="7"/>
      <c r="B2" s="157" t="s">
        <v>102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</row>
    <row r="3" spans="1:14" x14ac:dyDescent="0.2">
      <c r="A3" s="7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21" customHeight="1" x14ac:dyDescent="0.2">
      <c r="A4" s="7"/>
      <c r="B4" s="157" t="s">
        <v>369</v>
      </c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</row>
    <row r="5" spans="1:14" x14ac:dyDescent="0.2">
      <c r="A5" s="7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</row>
    <row r="6" spans="1:14" ht="30" customHeight="1" x14ac:dyDescent="0.2">
      <c r="A6" s="7"/>
      <c r="B6" s="162" t="s">
        <v>1</v>
      </c>
      <c r="C6" s="164" t="s">
        <v>5</v>
      </c>
      <c r="D6" s="165"/>
      <c r="E6" s="165"/>
      <c r="F6" s="165"/>
      <c r="G6" s="165"/>
      <c r="H6" s="166"/>
      <c r="I6" s="164" t="s">
        <v>2</v>
      </c>
      <c r="J6" s="165"/>
      <c r="K6" s="165"/>
      <c r="L6" s="165"/>
      <c r="M6" s="165"/>
      <c r="N6" s="167"/>
    </row>
    <row r="7" spans="1:14" ht="38.25" customHeight="1" x14ac:dyDescent="0.2">
      <c r="A7" s="7"/>
      <c r="B7" s="163"/>
      <c r="C7" s="90" t="s">
        <v>74</v>
      </c>
      <c r="D7" s="90" t="s">
        <v>75</v>
      </c>
      <c r="E7" s="90" t="s">
        <v>76</v>
      </c>
      <c r="F7" s="90" t="s">
        <v>77</v>
      </c>
      <c r="G7" s="91" t="s">
        <v>78</v>
      </c>
      <c r="H7" s="90" t="s">
        <v>0</v>
      </c>
      <c r="I7" s="90" t="s">
        <v>74</v>
      </c>
      <c r="J7" s="90" t="s">
        <v>75</v>
      </c>
      <c r="K7" s="90" t="s">
        <v>76</v>
      </c>
      <c r="L7" s="90" t="s">
        <v>77</v>
      </c>
      <c r="M7" s="91" t="s">
        <v>78</v>
      </c>
      <c r="N7" s="90" t="s">
        <v>0</v>
      </c>
    </row>
    <row r="8" spans="1:14" s="10" customFormat="1" ht="15.75" customHeight="1" x14ac:dyDescent="0.2">
      <c r="A8" s="9"/>
      <c r="B8" s="96" t="s">
        <v>9</v>
      </c>
      <c r="C8" s="97">
        <v>2998.8400438674994</v>
      </c>
      <c r="D8" s="97">
        <v>778.21874540250008</v>
      </c>
      <c r="E8" s="97"/>
      <c r="F8" s="97">
        <v>507.30325517500006</v>
      </c>
      <c r="G8" s="97">
        <v>37.447757109999998</v>
      </c>
      <c r="H8" s="149">
        <f>+SUM(C8:G8)</f>
        <v>4321.8098015549995</v>
      </c>
      <c r="I8" s="97">
        <v>525.19052000000011</v>
      </c>
      <c r="J8" s="97">
        <v>102.86121</v>
      </c>
      <c r="K8" s="97"/>
      <c r="L8" s="97">
        <v>64.082560000000001</v>
      </c>
      <c r="M8" s="97"/>
      <c r="N8" s="149">
        <f>+SUM(I8:M8)</f>
        <v>692.13429000000019</v>
      </c>
    </row>
    <row r="9" spans="1:14" s="10" customFormat="1" ht="15.75" customHeight="1" x14ac:dyDescent="0.2">
      <c r="A9" s="9"/>
      <c r="B9" s="96" t="s">
        <v>10</v>
      </c>
      <c r="C9" s="97">
        <v>22277.378978734989</v>
      </c>
      <c r="D9" s="97">
        <v>16475.901666955</v>
      </c>
      <c r="E9" s="97"/>
      <c r="F9" s="97">
        <v>1295.8926744275002</v>
      </c>
      <c r="G9" s="97"/>
      <c r="H9" s="149">
        <f t="shared" ref="H9:H10" si="0">+SUM(C9:G9)</f>
        <v>40049.173320117487</v>
      </c>
      <c r="I9" s="97">
        <v>3466.60518</v>
      </c>
      <c r="J9" s="97">
        <v>2163.0489600000001</v>
      </c>
      <c r="K9" s="97"/>
      <c r="L9" s="97">
        <v>191.14278999999999</v>
      </c>
      <c r="M9" s="97"/>
      <c r="N9" s="149">
        <f t="shared" ref="N9:N10" si="1">+SUM(I9:M9)</f>
        <v>5820.7969300000004</v>
      </c>
    </row>
    <row r="10" spans="1:14" s="10" customFormat="1" ht="15.75" customHeight="1" x14ac:dyDescent="0.2">
      <c r="A10" s="9"/>
      <c r="B10" s="96" t="s">
        <v>11</v>
      </c>
      <c r="C10" s="97">
        <v>4041.3433882974987</v>
      </c>
      <c r="D10" s="97">
        <v>33.9008144875</v>
      </c>
      <c r="E10" s="97">
        <v>777.86027249749986</v>
      </c>
      <c r="F10" s="97"/>
      <c r="G10" s="97"/>
      <c r="H10" s="149">
        <f t="shared" si="0"/>
        <v>4853.1044752824982</v>
      </c>
      <c r="I10" s="97">
        <v>612.36815999999999</v>
      </c>
      <c r="J10" s="97">
        <v>0</v>
      </c>
      <c r="K10" s="97">
        <v>0</v>
      </c>
      <c r="L10" s="97"/>
      <c r="M10" s="97"/>
      <c r="N10" s="149">
        <f t="shared" si="1"/>
        <v>612.36815999999999</v>
      </c>
    </row>
    <row r="11" spans="1:14" s="10" customFormat="1" ht="15.75" customHeight="1" x14ac:dyDescent="0.2">
      <c r="A11" s="9"/>
      <c r="B11" s="92" t="s">
        <v>0</v>
      </c>
      <c r="C11" s="93">
        <f>+SUM(C8:C10)</f>
        <v>29317.562410899984</v>
      </c>
      <c r="D11" s="93">
        <f t="shared" ref="D11:N11" si="2">+SUM(D8:D10)</f>
        <v>17288.021226845001</v>
      </c>
      <c r="E11" s="93">
        <f t="shared" si="2"/>
        <v>777.86027249749986</v>
      </c>
      <c r="F11" s="93">
        <f t="shared" si="2"/>
        <v>1803.1959296025002</v>
      </c>
      <c r="G11" s="93">
        <f t="shared" si="2"/>
        <v>37.447757109999998</v>
      </c>
      <c r="H11" s="94">
        <f t="shared" si="2"/>
        <v>49224.087596954982</v>
      </c>
      <c r="I11" s="93">
        <f t="shared" si="2"/>
        <v>4604.1638600000006</v>
      </c>
      <c r="J11" s="93">
        <f t="shared" si="2"/>
        <v>2265.9101700000001</v>
      </c>
      <c r="K11" s="93">
        <f t="shared" si="2"/>
        <v>0</v>
      </c>
      <c r="L11" s="93">
        <f t="shared" si="2"/>
        <v>255.22534999999999</v>
      </c>
      <c r="M11" s="93">
        <f t="shared" si="2"/>
        <v>0</v>
      </c>
      <c r="N11" s="95">
        <f t="shared" si="2"/>
        <v>7125.2993800000004</v>
      </c>
    </row>
    <row r="12" spans="1:14" x14ac:dyDescent="0.2">
      <c r="A12" s="7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</row>
    <row r="13" spans="1:14" x14ac:dyDescent="0.2">
      <c r="A13" s="7"/>
      <c r="B13" s="89" t="s">
        <v>4</v>
      </c>
      <c r="C13" s="5"/>
      <c r="D13" s="88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x14ac:dyDescent="0.2">
      <c r="A14" s="7"/>
      <c r="B14" s="11"/>
      <c r="C14" s="5"/>
      <c r="D14" s="7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x14ac:dyDescent="0.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</sheetData>
  <mergeCells count="5">
    <mergeCell ref="B6:B7"/>
    <mergeCell ref="C6:H6"/>
    <mergeCell ref="I6:N6"/>
    <mergeCell ref="B4:N4"/>
    <mergeCell ref="B2:N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FBECE-EF2C-4BED-B512-22D1BDC42C34}">
  <sheetPr>
    <tabColor theme="4"/>
  </sheetPr>
  <dimension ref="A1:Q22"/>
  <sheetViews>
    <sheetView showGridLines="0" zoomScaleNormal="100" workbookViewId="0">
      <selection activeCell="J17" sqref="J17:J18"/>
    </sheetView>
  </sheetViews>
  <sheetFormatPr baseColWidth="10" defaultColWidth="0" defaultRowHeight="10.199999999999999" zeroHeight="1" x14ac:dyDescent="0.2"/>
  <cols>
    <col min="1" max="1" width="9.28515625" style="16" customWidth="1"/>
    <col min="2" max="2" width="15.140625" style="16" customWidth="1"/>
    <col min="3" max="4" width="11.7109375" style="16" bestFit="1" customWidth="1"/>
    <col min="5" max="7" width="9.42578125" style="16" bestFit="1" customWidth="1"/>
    <col min="8" max="9" width="11.7109375" style="16" bestFit="1" customWidth="1"/>
    <col min="10" max="10" width="10.42578125" style="16" bestFit="1" customWidth="1"/>
    <col min="11" max="12" width="9.42578125" style="16" bestFit="1" customWidth="1"/>
    <col min="13" max="13" width="11.7109375" style="16" bestFit="1" customWidth="1"/>
    <col min="14" max="14" width="9.42578125" style="16" bestFit="1" customWidth="1"/>
    <col min="15" max="15" width="17.28515625" style="16" customWidth="1"/>
    <col min="16" max="16" width="11.7109375" style="16" bestFit="1" customWidth="1"/>
    <col min="17" max="17" width="9.28515625" style="16" customWidth="1"/>
    <col min="18" max="16384" width="9.28515625" style="16" hidden="1"/>
  </cols>
  <sheetData>
    <row r="1" spans="2:16" x14ac:dyDescent="0.2">
      <c r="B1" s="18"/>
      <c r="C1" s="19"/>
      <c r="D1" s="19"/>
      <c r="E1" s="19"/>
      <c r="F1" s="14"/>
      <c r="G1" s="14"/>
      <c r="H1" s="14"/>
      <c r="I1" s="14"/>
      <c r="J1" s="20"/>
      <c r="K1" s="20"/>
      <c r="L1" s="20"/>
      <c r="M1" s="20"/>
      <c r="N1" s="20"/>
      <c r="O1" s="20"/>
      <c r="P1" s="20"/>
    </row>
    <row r="2" spans="2:16" x14ac:dyDescent="0.2">
      <c r="B2" s="18"/>
      <c r="C2" s="19"/>
      <c r="D2" s="19"/>
      <c r="E2" s="19"/>
      <c r="F2" s="14"/>
      <c r="G2" s="14"/>
      <c r="H2" s="14"/>
      <c r="I2" s="14"/>
      <c r="J2" s="20"/>
      <c r="K2" s="20"/>
      <c r="L2" s="20"/>
      <c r="M2" s="20"/>
      <c r="N2" s="20"/>
      <c r="O2" s="20"/>
      <c r="P2" s="20"/>
    </row>
    <row r="3" spans="2:16" ht="17.25" customHeight="1" x14ac:dyDescent="0.2">
      <c r="B3" s="157" t="s">
        <v>101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</row>
    <row r="4" spans="2:16" x14ac:dyDescent="0.2">
      <c r="B4" s="21"/>
      <c r="C4" s="22"/>
      <c r="D4" s="22"/>
      <c r="E4" s="22"/>
      <c r="F4" s="23"/>
      <c r="G4" s="23"/>
      <c r="H4" s="23"/>
      <c r="I4" s="23"/>
      <c r="J4" s="24"/>
      <c r="K4" s="24"/>
      <c r="L4" s="24"/>
      <c r="M4" s="24"/>
      <c r="N4" s="24"/>
      <c r="O4" s="24"/>
      <c r="P4" s="24"/>
    </row>
    <row r="5" spans="2:16" ht="16.5" customHeight="1" x14ac:dyDescent="0.2">
      <c r="B5" s="157" t="s">
        <v>370</v>
      </c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</row>
    <row r="6" spans="2:16" x14ac:dyDescent="0.2">
      <c r="B6" s="21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2:16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2:16" ht="13.5" customHeight="1" x14ac:dyDescent="0.2">
      <c r="B8" s="169" t="s">
        <v>1</v>
      </c>
      <c r="C8" s="171" t="s">
        <v>80</v>
      </c>
      <c r="D8" s="172"/>
      <c r="E8" s="172"/>
      <c r="F8" s="172"/>
      <c r="G8" s="172"/>
      <c r="H8" s="173"/>
      <c r="I8" s="174" t="s">
        <v>75</v>
      </c>
      <c r="J8" s="175"/>
      <c r="K8" s="175"/>
      <c r="L8" s="175"/>
      <c r="M8" s="176"/>
      <c r="N8" s="25" t="s">
        <v>76</v>
      </c>
      <c r="O8" s="25" t="s">
        <v>77</v>
      </c>
      <c r="P8" s="177" t="s">
        <v>0</v>
      </c>
    </row>
    <row r="9" spans="2:16" ht="13.5" customHeight="1" x14ac:dyDescent="0.2">
      <c r="B9" s="170"/>
      <c r="C9" s="90" t="s">
        <v>86</v>
      </c>
      <c r="D9" s="90" t="s">
        <v>85</v>
      </c>
      <c r="E9" s="90" t="s">
        <v>84</v>
      </c>
      <c r="F9" s="90" t="s">
        <v>83</v>
      </c>
      <c r="G9" s="90" t="s">
        <v>82</v>
      </c>
      <c r="H9" s="98" t="s">
        <v>0</v>
      </c>
      <c r="I9" s="90" t="s">
        <v>6</v>
      </c>
      <c r="J9" s="90" t="s">
        <v>7</v>
      </c>
      <c r="K9" s="90" t="s">
        <v>8</v>
      </c>
      <c r="L9" s="90" t="s">
        <v>15</v>
      </c>
      <c r="M9" s="98" t="s">
        <v>0</v>
      </c>
      <c r="N9" s="82" t="s">
        <v>14</v>
      </c>
      <c r="O9" s="90" t="s">
        <v>81</v>
      </c>
      <c r="P9" s="178"/>
    </row>
    <row r="10" spans="2:16" x14ac:dyDescent="0.2">
      <c r="B10" s="96" t="s">
        <v>9</v>
      </c>
      <c r="C10" s="97">
        <v>2490.2278091575013</v>
      </c>
      <c r="D10" s="97">
        <v>413.86345758500005</v>
      </c>
      <c r="E10" s="97">
        <v>85.801134355000016</v>
      </c>
      <c r="F10" s="97">
        <v>8.9476427699999999</v>
      </c>
      <c r="G10" s="97"/>
      <c r="H10" s="149">
        <f>+SUM(C10:G10)</f>
        <v>2998.8400438675017</v>
      </c>
      <c r="I10" s="97"/>
      <c r="J10" s="97">
        <v>626.01509194250025</v>
      </c>
      <c r="K10" s="97">
        <v>152.18221134000001</v>
      </c>
      <c r="L10" s="97">
        <v>2.1442120000000002E-2</v>
      </c>
      <c r="M10" s="149">
        <f>+SUM(I10:L10)</f>
        <v>778.21874540250019</v>
      </c>
      <c r="N10" s="97"/>
      <c r="O10" s="97">
        <v>507.30325517500006</v>
      </c>
      <c r="P10" s="149">
        <f>+H10+M10+N10+O10</f>
        <v>4284.3620444450016</v>
      </c>
    </row>
    <row r="11" spans="2:16" x14ac:dyDescent="0.2">
      <c r="B11" s="96" t="s">
        <v>10</v>
      </c>
      <c r="C11" s="97">
        <v>14791.870460929993</v>
      </c>
      <c r="D11" s="97">
        <v>7480.9085306400011</v>
      </c>
      <c r="E11" s="97"/>
      <c r="F11" s="97"/>
      <c r="G11" s="97">
        <v>4.5999871649999999</v>
      </c>
      <c r="H11" s="149">
        <f t="shared" ref="H11:H12" si="0">+SUM(C11:G11)</f>
        <v>22277.378978734992</v>
      </c>
      <c r="I11" s="97">
        <v>15374.006269327507</v>
      </c>
      <c r="J11" s="97">
        <v>912.98882514750028</v>
      </c>
      <c r="K11" s="97">
        <v>100.53893048750001</v>
      </c>
      <c r="L11" s="97">
        <v>88.367641992499983</v>
      </c>
      <c r="M11" s="149">
        <f t="shared" ref="M11:M12" si="1">+SUM(I11:L11)</f>
        <v>16475.901666955007</v>
      </c>
      <c r="N11" s="97"/>
      <c r="O11" s="97">
        <v>1295.8926744275002</v>
      </c>
      <c r="P11" s="149">
        <f t="shared" ref="P11:P12" si="2">+H11+M11+N11+O11</f>
        <v>40049.173320117501</v>
      </c>
    </row>
    <row r="12" spans="2:16" x14ac:dyDescent="0.2">
      <c r="B12" s="96" t="s">
        <v>11</v>
      </c>
      <c r="C12" s="97">
        <v>2426.7013952624989</v>
      </c>
      <c r="D12" s="97">
        <v>1614.6419930349996</v>
      </c>
      <c r="E12" s="97"/>
      <c r="F12" s="97"/>
      <c r="G12" s="97"/>
      <c r="H12" s="149">
        <f t="shared" si="0"/>
        <v>4041.3433882974987</v>
      </c>
      <c r="I12" s="97"/>
      <c r="J12" s="97">
        <v>15.512832872499999</v>
      </c>
      <c r="K12" s="97">
        <v>13.023314237500001</v>
      </c>
      <c r="L12" s="97">
        <v>5.3646673775</v>
      </c>
      <c r="M12" s="149">
        <f t="shared" si="1"/>
        <v>33.9008144875</v>
      </c>
      <c r="N12" s="97">
        <v>777.86027249749986</v>
      </c>
      <c r="O12" s="97"/>
      <c r="P12" s="149">
        <f t="shared" si="2"/>
        <v>4853.1044752824982</v>
      </c>
    </row>
    <row r="13" spans="2:16" ht="14.25" customHeight="1" x14ac:dyDescent="0.2">
      <c r="B13" s="92" t="s">
        <v>0</v>
      </c>
      <c r="C13" s="93">
        <f>+SUM(C10:C12)</f>
        <v>19708.799665349994</v>
      </c>
      <c r="D13" s="93">
        <f t="shared" ref="D13:P13" si="3">+SUM(D10:D12)</f>
        <v>9509.4139812600006</v>
      </c>
      <c r="E13" s="93">
        <f t="shared" si="3"/>
        <v>85.801134355000016</v>
      </c>
      <c r="F13" s="93">
        <f t="shared" si="3"/>
        <v>8.9476427699999999</v>
      </c>
      <c r="G13" s="93">
        <f t="shared" si="3"/>
        <v>4.5999871649999999</v>
      </c>
      <c r="H13" s="94">
        <f t="shared" si="3"/>
        <v>29317.562410899991</v>
      </c>
      <c r="I13" s="93">
        <f t="shared" si="3"/>
        <v>15374.006269327507</v>
      </c>
      <c r="J13" s="93">
        <f t="shared" si="3"/>
        <v>1554.5167499625004</v>
      </c>
      <c r="K13" s="93">
        <f t="shared" si="3"/>
        <v>265.74445606500001</v>
      </c>
      <c r="L13" s="93">
        <f t="shared" si="3"/>
        <v>93.753751489999985</v>
      </c>
      <c r="M13" s="94">
        <f t="shared" si="3"/>
        <v>17288.021226845009</v>
      </c>
      <c r="N13" s="93">
        <f t="shared" si="3"/>
        <v>777.86027249749986</v>
      </c>
      <c r="O13" s="93">
        <f t="shared" si="3"/>
        <v>1803.1959296025002</v>
      </c>
      <c r="P13" s="95">
        <f t="shared" si="3"/>
        <v>49186.639839844996</v>
      </c>
    </row>
    <row r="14" spans="2:16" x14ac:dyDescent="0.2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</row>
    <row r="15" spans="2:16" ht="11.25" customHeight="1" x14ac:dyDescent="0.2">
      <c r="B15" s="168" t="s">
        <v>79</v>
      </c>
      <c r="C15" s="168"/>
      <c r="D15" s="168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spans="2:16" x14ac:dyDescent="0.2">
      <c r="B16" s="168"/>
      <c r="C16" s="168"/>
      <c r="D16" s="168"/>
    </row>
    <row r="17" spans="2:4" x14ac:dyDescent="0.2">
      <c r="B17" s="168"/>
      <c r="C17" s="168"/>
      <c r="D17" s="168"/>
    </row>
    <row r="18" spans="2:4" x14ac:dyDescent="0.2">
      <c r="B18" s="168"/>
      <c r="C18" s="168"/>
      <c r="D18" s="168"/>
    </row>
    <row r="19" spans="2:4" x14ac:dyDescent="0.2">
      <c r="B19" s="168"/>
      <c r="C19" s="168"/>
      <c r="D19" s="168"/>
    </row>
    <row r="20" spans="2:4" x14ac:dyDescent="0.2">
      <c r="B20" s="168"/>
      <c r="C20" s="168"/>
      <c r="D20" s="168"/>
    </row>
    <row r="21" spans="2:4" x14ac:dyDescent="0.2">
      <c r="B21" s="168"/>
      <c r="C21" s="168"/>
      <c r="D21" s="168"/>
    </row>
    <row r="22" spans="2:4" x14ac:dyDescent="0.2">
      <c r="B22" s="168"/>
      <c r="C22" s="168"/>
      <c r="D22" s="168"/>
    </row>
  </sheetData>
  <mergeCells count="7">
    <mergeCell ref="B15:D22"/>
    <mergeCell ref="B3:P3"/>
    <mergeCell ref="B5:P5"/>
    <mergeCell ref="B8:B9"/>
    <mergeCell ref="C8:H8"/>
    <mergeCell ref="I8:M8"/>
    <mergeCell ref="P8:P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24338-97B2-4A9B-8A04-50BC53A60119}">
  <sheetPr>
    <tabColor theme="4"/>
  </sheetPr>
  <dimension ref="A1:P14"/>
  <sheetViews>
    <sheetView showGridLines="0" zoomScaleNormal="100" workbookViewId="0">
      <selection activeCell="B6" sqref="B6"/>
    </sheetView>
  </sheetViews>
  <sheetFormatPr baseColWidth="10" defaultColWidth="0" defaultRowHeight="10.199999999999999" zeroHeight="1" x14ac:dyDescent="0.2"/>
  <cols>
    <col min="1" max="1" width="9.28515625" style="8" customWidth="1"/>
    <col min="2" max="10" width="11.28515625" style="8" customWidth="1"/>
    <col min="11" max="11" width="17.140625" style="8" customWidth="1"/>
    <col min="12" max="15" width="11.28515625" style="8" customWidth="1"/>
    <col min="16" max="16" width="9.28515625" style="8" customWidth="1"/>
    <col min="17" max="16384" width="9.28515625" style="8" hidden="1"/>
  </cols>
  <sheetData>
    <row r="1" spans="2:15" x14ac:dyDescent="0.2"/>
    <row r="2" spans="2:15" x14ac:dyDescent="0.2"/>
    <row r="3" spans="2:15" ht="15.75" customHeight="1" x14ac:dyDescent="0.2">
      <c r="B3" s="179" t="s">
        <v>91</v>
      </c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</row>
    <row r="4" spans="2:15" x14ac:dyDescent="0.2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2:15" ht="15" customHeight="1" x14ac:dyDescent="0.2">
      <c r="B5" s="179" t="s">
        <v>371</v>
      </c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</row>
    <row r="6" spans="2:15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2:15" x14ac:dyDescent="0.2">
      <c r="B7" s="181" t="s">
        <v>1</v>
      </c>
      <c r="C7" s="183" t="s">
        <v>80</v>
      </c>
      <c r="D7" s="184"/>
      <c r="E7" s="185"/>
      <c r="F7" s="183" t="s">
        <v>75</v>
      </c>
      <c r="G7" s="184"/>
      <c r="H7" s="184"/>
      <c r="I7" s="184"/>
      <c r="J7" s="184"/>
      <c r="K7" s="184"/>
      <c r="L7" s="185"/>
      <c r="M7" s="27" t="s">
        <v>76</v>
      </c>
      <c r="N7" s="27" t="s">
        <v>77</v>
      </c>
      <c r="O7" s="186" t="s">
        <v>0</v>
      </c>
    </row>
    <row r="8" spans="2:15" ht="20.399999999999999" x14ac:dyDescent="0.2">
      <c r="B8" s="182"/>
      <c r="C8" s="32" t="s">
        <v>20</v>
      </c>
      <c r="D8" s="33" t="s">
        <v>87</v>
      </c>
      <c r="E8" s="99" t="s">
        <v>0</v>
      </c>
      <c r="F8" s="33" t="s">
        <v>21</v>
      </c>
      <c r="G8" s="32" t="s">
        <v>24</v>
      </c>
      <c r="H8" s="32" t="s">
        <v>25</v>
      </c>
      <c r="I8" s="32" t="s">
        <v>22</v>
      </c>
      <c r="J8" s="32" t="s">
        <v>386</v>
      </c>
      <c r="K8" s="33" t="s">
        <v>385</v>
      </c>
      <c r="L8" s="99" t="s">
        <v>0</v>
      </c>
      <c r="M8" s="33" t="s">
        <v>90</v>
      </c>
      <c r="N8" s="33" t="s">
        <v>89</v>
      </c>
      <c r="O8" s="187"/>
    </row>
    <row r="9" spans="2:15" x14ac:dyDescent="0.2">
      <c r="B9" s="96" t="s">
        <v>9</v>
      </c>
      <c r="C9" s="104">
        <v>2482.0869206750012</v>
      </c>
      <c r="D9" s="104">
        <v>516.75312319250008</v>
      </c>
      <c r="E9" s="150">
        <f>+SUM(C9:D9)</f>
        <v>2998.8400438675012</v>
      </c>
      <c r="F9" s="104">
        <v>622.39824454250027</v>
      </c>
      <c r="G9" s="104"/>
      <c r="H9" s="104">
        <v>0</v>
      </c>
      <c r="I9" s="104">
        <v>3.6382895199999998</v>
      </c>
      <c r="J9" s="104">
        <v>152.18221134000001</v>
      </c>
      <c r="K9" s="104"/>
      <c r="L9" s="150">
        <f>+SUM(F9:K9)</f>
        <v>778.21874540250019</v>
      </c>
      <c r="M9" s="104"/>
      <c r="N9" s="104">
        <v>507.30325517500006</v>
      </c>
      <c r="O9" s="150">
        <f>+E9+L9+M9+N9</f>
        <v>4284.3620444450016</v>
      </c>
    </row>
    <row r="10" spans="2:15" x14ac:dyDescent="0.2">
      <c r="B10" s="96" t="s">
        <v>10</v>
      </c>
      <c r="C10" s="104">
        <v>21066.208742142495</v>
      </c>
      <c r="D10" s="104">
        <v>1211.1702365924994</v>
      </c>
      <c r="E10" s="150">
        <f t="shared" ref="E10:E11" si="0">+SUM(C10:D10)</f>
        <v>22277.378978734996</v>
      </c>
      <c r="F10" s="104">
        <v>16295.720053285004</v>
      </c>
      <c r="G10" s="104"/>
      <c r="H10" s="104">
        <v>8.6585097224999998</v>
      </c>
      <c r="I10" s="104">
        <v>19.268632364999998</v>
      </c>
      <c r="J10" s="104">
        <v>91.880420765000011</v>
      </c>
      <c r="K10" s="104">
        <v>60.37405081750002</v>
      </c>
      <c r="L10" s="150">
        <f t="shared" ref="L10:L11" si="1">+SUM(F10:K10)</f>
        <v>16475.901666955004</v>
      </c>
      <c r="M10" s="104"/>
      <c r="N10" s="104">
        <v>1295.8926744275002</v>
      </c>
      <c r="O10" s="150">
        <f t="shared" ref="O10:O11" si="2">+E10+L10+M10+N10</f>
        <v>40049.173320117501</v>
      </c>
    </row>
    <row r="11" spans="2:15" x14ac:dyDescent="0.2">
      <c r="B11" s="96" t="s">
        <v>11</v>
      </c>
      <c r="C11" s="104">
        <v>3684.2127197999998</v>
      </c>
      <c r="D11" s="104">
        <v>357.13066849749998</v>
      </c>
      <c r="E11" s="150">
        <f t="shared" si="0"/>
        <v>4041.3433882974996</v>
      </c>
      <c r="F11" s="104"/>
      <c r="G11" s="104">
        <v>13.023314237500001</v>
      </c>
      <c r="H11" s="104"/>
      <c r="I11" s="104">
        <v>20.877500249999997</v>
      </c>
      <c r="J11" s="104"/>
      <c r="K11" s="104"/>
      <c r="L11" s="150">
        <f t="shared" si="1"/>
        <v>33.9008144875</v>
      </c>
      <c r="M11" s="104">
        <v>777.86027249749986</v>
      </c>
      <c r="N11" s="104"/>
      <c r="O11" s="150">
        <f t="shared" si="2"/>
        <v>4853.1044752825001</v>
      </c>
    </row>
    <row r="12" spans="2:15" x14ac:dyDescent="0.2">
      <c r="B12" s="100" t="s">
        <v>0</v>
      </c>
      <c r="C12" s="79">
        <f>+SUM(C9:C11)</f>
        <v>27232.508382617496</v>
      </c>
      <c r="D12" s="79">
        <f t="shared" ref="D12:O12" si="3">+SUM(D9:D11)</f>
        <v>2085.0540282824995</v>
      </c>
      <c r="E12" s="101">
        <f t="shared" si="3"/>
        <v>29317.562410899998</v>
      </c>
      <c r="F12" s="79">
        <f t="shared" si="3"/>
        <v>16918.118297827503</v>
      </c>
      <c r="G12" s="79">
        <f t="shared" si="3"/>
        <v>13.023314237500001</v>
      </c>
      <c r="H12" s="79">
        <f t="shared" si="3"/>
        <v>8.6585097224999998</v>
      </c>
      <c r="I12" s="79">
        <f t="shared" si="3"/>
        <v>43.784422135</v>
      </c>
      <c r="J12" s="79"/>
      <c r="K12" s="79">
        <f t="shared" si="3"/>
        <v>60.37405081750002</v>
      </c>
      <c r="L12" s="101">
        <f t="shared" si="3"/>
        <v>17288.021226845005</v>
      </c>
      <c r="M12" s="79">
        <f t="shared" si="3"/>
        <v>777.86027249749986</v>
      </c>
      <c r="N12" s="79">
        <f t="shared" si="3"/>
        <v>1803.1959296025002</v>
      </c>
      <c r="O12" s="102">
        <f t="shared" si="3"/>
        <v>49186.639839844996</v>
      </c>
    </row>
    <row r="13" spans="2:15" ht="50.25" customHeight="1" x14ac:dyDescent="0.2">
      <c r="B13" s="180" t="s">
        <v>13</v>
      </c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</row>
    <row r="14" spans="2:15" x14ac:dyDescent="0.2"/>
  </sheetData>
  <mergeCells count="7">
    <mergeCell ref="B3:O3"/>
    <mergeCell ref="B5:O5"/>
    <mergeCell ref="B13:O13"/>
    <mergeCell ref="B7:B8"/>
    <mergeCell ref="C7:E7"/>
    <mergeCell ref="F7:L7"/>
    <mergeCell ref="O7:O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072DA-D09E-4BAF-BB48-294B093B5759}">
  <sheetPr>
    <tabColor theme="4"/>
  </sheetPr>
  <dimension ref="A1:H12"/>
  <sheetViews>
    <sheetView showGridLines="0" zoomScaleNormal="100" workbookViewId="0">
      <selection activeCell="B5" sqref="B5"/>
    </sheetView>
  </sheetViews>
  <sheetFormatPr baseColWidth="10" defaultColWidth="0" defaultRowHeight="10.199999999999999" zeroHeight="1" x14ac:dyDescent="0.2"/>
  <cols>
    <col min="1" max="1" width="9.28515625" style="8" customWidth="1"/>
    <col min="2" max="2" width="12.28515625" style="8" customWidth="1"/>
    <col min="3" max="3" width="17.140625" style="8" customWidth="1"/>
    <col min="4" max="4" width="19.140625" style="8" customWidth="1"/>
    <col min="5" max="7" width="14" style="8" customWidth="1"/>
    <col min="8" max="8" width="9.28515625" style="8" customWidth="1"/>
    <col min="9" max="16384" width="9.28515625" style="8" hidden="1"/>
  </cols>
  <sheetData>
    <row r="1" spans="2:8" x14ac:dyDescent="0.2"/>
    <row r="2" spans="2:8" s="10" customFormat="1" ht="14.25" customHeight="1" x14ac:dyDescent="0.2">
      <c r="B2" s="179" t="s">
        <v>92</v>
      </c>
      <c r="C2" s="179"/>
      <c r="D2" s="179"/>
      <c r="E2" s="179"/>
      <c r="F2" s="179"/>
      <c r="G2" s="179"/>
      <c r="H2" s="9"/>
    </row>
    <row r="3" spans="2:8" x14ac:dyDescent="0.2">
      <c r="B3" s="26"/>
      <c r="C3" s="26"/>
      <c r="D3" s="26"/>
      <c r="E3" s="26"/>
      <c r="F3" s="7"/>
      <c r="G3" s="7"/>
      <c r="H3" s="7"/>
    </row>
    <row r="4" spans="2:8" s="10" customFormat="1" ht="17.25" customHeight="1" x14ac:dyDescent="0.2">
      <c r="B4" s="179" t="s">
        <v>372</v>
      </c>
      <c r="C4" s="179"/>
      <c r="D4" s="179"/>
      <c r="E4" s="179"/>
      <c r="F4" s="179"/>
      <c r="G4" s="179"/>
    </row>
    <row r="5" spans="2:8" x14ac:dyDescent="0.2">
      <c r="B5" s="7"/>
      <c r="C5" s="7"/>
      <c r="D5" s="7"/>
      <c r="E5" s="7"/>
      <c r="F5" s="7"/>
      <c r="G5" s="7"/>
    </row>
    <row r="6" spans="2:8" s="10" customFormat="1" ht="14.25" customHeight="1" x14ac:dyDescent="0.2">
      <c r="B6" s="105" t="s">
        <v>1</v>
      </c>
      <c r="C6" s="27" t="s">
        <v>80</v>
      </c>
      <c r="D6" s="27" t="s">
        <v>75</v>
      </c>
      <c r="E6" s="106" t="s">
        <v>76</v>
      </c>
      <c r="F6" s="106" t="s">
        <v>77</v>
      </c>
      <c r="G6" s="107" t="s">
        <v>0</v>
      </c>
    </row>
    <row r="7" spans="2:8" s="10" customFormat="1" x14ac:dyDescent="0.2">
      <c r="B7" s="96" t="s">
        <v>9</v>
      </c>
      <c r="C7" s="110">
        <v>619.96668999999997</v>
      </c>
      <c r="D7" s="110">
        <v>800.87956999999983</v>
      </c>
      <c r="E7" s="110"/>
      <c r="F7" s="110">
        <v>150.75</v>
      </c>
      <c r="G7" s="151">
        <f>+SUM(C7:F7)</f>
        <v>1571.5962599999998</v>
      </c>
    </row>
    <row r="8" spans="2:8" s="10" customFormat="1" x14ac:dyDescent="0.2">
      <c r="B8" s="96" t="s">
        <v>10</v>
      </c>
      <c r="C8" s="110">
        <v>3841.0178450000012</v>
      </c>
      <c r="D8" s="110">
        <v>4083.3843400000001</v>
      </c>
      <c r="E8" s="110"/>
      <c r="F8" s="110">
        <v>261.45000000000005</v>
      </c>
      <c r="G8" s="151">
        <f t="shared" ref="G8" si="0">+SUM(C8:F8)</f>
        <v>8185.8521850000006</v>
      </c>
    </row>
    <row r="9" spans="2:8" s="10" customFormat="1" x14ac:dyDescent="0.2">
      <c r="B9" s="96" t="s">
        <v>11</v>
      </c>
      <c r="C9" s="110">
        <v>618.48434199999997</v>
      </c>
      <c r="D9" s="110">
        <v>2046.9941399999993</v>
      </c>
      <c r="E9" s="110">
        <v>285.02</v>
      </c>
      <c r="F9" s="110"/>
      <c r="G9" s="151">
        <f>+SUM(C9:F9)</f>
        <v>2950.4984819999995</v>
      </c>
    </row>
    <row r="10" spans="2:8" s="10" customFormat="1" ht="15" customHeight="1" x14ac:dyDescent="0.2">
      <c r="B10" s="108" t="s">
        <v>0</v>
      </c>
      <c r="C10" s="93">
        <f>+SUM(C7:C9)</f>
        <v>5079.4688770000012</v>
      </c>
      <c r="D10" s="93">
        <f t="shared" ref="D10:G10" si="1">+SUM(D7:D9)</f>
        <v>6931.2580499999985</v>
      </c>
      <c r="E10" s="93">
        <f t="shared" si="1"/>
        <v>285.02</v>
      </c>
      <c r="F10" s="93">
        <f t="shared" si="1"/>
        <v>412.20000000000005</v>
      </c>
      <c r="G10" s="109">
        <f t="shared" si="1"/>
        <v>12707.946926999999</v>
      </c>
    </row>
    <row r="11" spans="2:8" s="10" customFormat="1" ht="15" customHeight="1" x14ac:dyDescent="0.2"/>
    <row r="12" spans="2:8" x14ac:dyDescent="0.2">
      <c r="B12" s="7"/>
      <c r="C12" s="7"/>
      <c r="D12" s="7"/>
      <c r="E12" s="7"/>
      <c r="F12" s="7"/>
      <c r="G12" s="7"/>
    </row>
  </sheetData>
  <mergeCells count="2">
    <mergeCell ref="B2:G2"/>
    <mergeCell ref="B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DB631-BA3B-40FA-8DE4-6D3CDB060A79}">
  <sheetPr>
    <tabColor theme="4"/>
  </sheetPr>
  <dimension ref="A1:Q20"/>
  <sheetViews>
    <sheetView showGridLines="0" topLeftCell="B1" workbookViewId="0">
      <selection activeCell="I14" sqref="I14"/>
    </sheetView>
  </sheetViews>
  <sheetFormatPr baseColWidth="10" defaultColWidth="0" defaultRowHeight="10.199999999999999" zeroHeight="1" x14ac:dyDescent="0.2"/>
  <cols>
    <col min="1" max="1" width="9.28515625" style="8" customWidth="1"/>
    <col min="2" max="2" width="12" style="8" customWidth="1"/>
    <col min="3" max="14" width="12.42578125" style="8" customWidth="1"/>
    <col min="15" max="15" width="16.42578125" style="8" customWidth="1"/>
    <col min="16" max="16" width="12.42578125" style="8" customWidth="1"/>
    <col min="17" max="17" width="9.28515625" style="8" customWidth="1"/>
    <col min="18" max="16384" width="9.28515625" style="8" hidden="1"/>
  </cols>
  <sheetData>
    <row r="1" spans="2:16" x14ac:dyDescent="0.2"/>
    <row r="2" spans="2:16" x14ac:dyDescent="0.2">
      <c r="B2" s="179" t="s">
        <v>93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</row>
    <row r="3" spans="2:16" x14ac:dyDescent="0.2">
      <c r="B3" s="29"/>
      <c r="C3" s="28"/>
      <c r="D3" s="28"/>
      <c r="E3" s="28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2:16" ht="16.5" customHeight="1" x14ac:dyDescent="0.2">
      <c r="B4" s="179" t="s">
        <v>387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</row>
    <row r="5" spans="2:16" x14ac:dyDescent="0.2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x14ac:dyDescent="0.2">
      <c r="B6" s="181" t="s">
        <v>1</v>
      </c>
      <c r="C6" s="189" t="s">
        <v>80</v>
      </c>
      <c r="D6" s="190"/>
      <c r="E6" s="190"/>
      <c r="F6" s="190"/>
      <c r="G6" s="190"/>
      <c r="H6" s="191"/>
      <c r="I6" s="189" t="s">
        <v>75</v>
      </c>
      <c r="J6" s="190"/>
      <c r="K6" s="190"/>
      <c r="L6" s="190"/>
      <c r="M6" s="191"/>
      <c r="N6" s="30" t="s">
        <v>76</v>
      </c>
      <c r="O6" s="30" t="s">
        <v>77</v>
      </c>
      <c r="P6" s="192" t="s">
        <v>0</v>
      </c>
    </row>
    <row r="7" spans="2:16" ht="20.399999999999999" x14ac:dyDescent="0.2">
      <c r="B7" s="182"/>
      <c r="C7" s="32" t="s">
        <v>86</v>
      </c>
      <c r="D7" s="32" t="s">
        <v>85</v>
      </c>
      <c r="E7" s="32" t="s">
        <v>84</v>
      </c>
      <c r="F7" s="32" t="s">
        <v>83</v>
      </c>
      <c r="G7" s="32" t="s">
        <v>82</v>
      </c>
      <c r="H7" s="34" t="s">
        <v>0</v>
      </c>
      <c r="I7" s="32" t="s">
        <v>6</v>
      </c>
      <c r="J7" s="32" t="s">
        <v>7</v>
      </c>
      <c r="K7" s="32" t="s">
        <v>8</v>
      </c>
      <c r="L7" s="32" t="s">
        <v>15</v>
      </c>
      <c r="M7" s="34" t="s">
        <v>0</v>
      </c>
      <c r="N7" s="111" t="s">
        <v>14</v>
      </c>
      <c r="O7" s="111" t="s">
        <v>81</v>
      </c>
      <c r="P7" s="193"/>
    </row>
    <row r="8" spans="2:16" x14ac:dyDescent="0.2">
      <c r="B8" s="96" t="s">
        <v>9</v>
      </c>
      <c r="C8" s="110">
        <v>507.85999999999996</v>
      </c>
      <c r="D8" s="110">
        <v>92.914210000000011</v>
      </c>
      <c r="E8" s="110">
        <v>16.235999999999997</v>
      </c>
      <c r="F8" s="110">
        <v>2.95648</v>
      </c>
      <c r="G8" s="110"/>
      <c r="H8" s="148">
        <f>+SUM(C8:G8)</f>
        <v>619.96668999999997</v>
      </c>
      <c r="I8" s="110"/>
      <c r="J8" s="110">
        <v>737.54089999999997</v>
      </c>
      <c r="K8" s="110">
        <v>38.853560000000002</v>
      </c>
      <c r="L8" s="110">
        <v>24.485109999999999</v>
      </c>
      <c r="M8" s="149">
        <f>+SUM(I8:L8)</f>
        <v>800.87956999999994</v>
      </c>
      <c r="N8" s="110"/>
      <c r="O8" s="110">
        <v>150.75</v>
      </c>
      <c r="P8" s="149">
        <f>+H8+M8+N8+O8</f>
        <v>1571.5962599999998</v>
      </c>
    </row>
    <row r="9" spans="2:16" x14ac:dyDescent="0.2">
      <c r="B9" s="96" t="s">
        <v>10</v>
      </c>
      <c r="C9" s="110">
        <v>2342.7246399999999</v>
      </c>
      <c r="D9" s="110">
        <v>1497.614562</v>
      </c>
      <c r="E9" s="110"/>
      <c r="F9" s="110"/>
      <c r="G9" s="110">
        <v>0.678643</v>
      </c>
      <c r="H9" s="148">
        <f t="shared" ref="H9:H10" si="0">+SUM(C9:G9)</f>
        <v>3841.0178450000003</v>
      </c>
      <c r="I9" s="110">
        <v>3118.4965000000002</v>
      </c>
      <c r="J9" s="110">
        <v>813.92253999999991</v>
      </c>
      <c r="K9" s="110">
        <v>74.705629999999999</v>
      </c>
      <c r="L9" s="110">
        <v>76.259670000000014</v>
      </c>
      <c r="M9" s="149">
        <f t="shared" ref="M9:M10" si="1">+SUM(I9:L9)</f>
        <v>4083.3843400000001</v>
      </c>
      <c r="N9" s="110"/>
      <c r="O9" s="110">
        <v>261.45000000000005</v>
      </c>
      <c r="P9" s="149">
        <f t="shared" ref="P9:P10" si="2">+H9+M9+N9+O9</f>
        <v>8185.8521850000006</v>
      </c>
    </row>
    <row r="10" spans="2:16" x14ac:dyDescent="0.2">
      <c r="B10" s="96" t="s">
        <v>11</v>
      </c>
      <c r="C10" s="110">
        <v>384.25853499999999</v>
      </c>
      <c r="D10" s="110">
        <v>234.22580700000003</v>
      </c>
      <c r="E10" s="110"/>
      <c r="F10" s="110"/>
      <c r="G10" s="110"/>
      <c r="H10" s="148">
        <f t="shared" si="0"/>
        <v>618.48434199999997</v>
      </c>
      <c r="I10" s="110"/>
      <c r="J10" s="110">
        <v>1854.2067499999998</v>
      </c>
      <c r="K10" s="110">
        <v>140.70957000000001</v>
      </c>
      <c r="L10" s="110">
        <v>52.077820000000003</v>
      </c>
      <c r="M10" s="149">
        <f t="shared" si="1"/>
        <v>2046.9941399999998</v>
      </c>
      <c r="N10" s="110">
        <v>285.02</v>
      </c>
      <c r="O10" s="110"/>
      <c r="P10" s="149">
        <f t="shared" si="2"/>
        <v>2950.4984819999995</v>
      </c>
    </row>
    <row r="11" spans="2:16" x14ac:dyDescent="0.2">
      <c r="B11" s="108" t="s">
        <v>0</v>
      </c>
      <c r="C11" s="94">
        <f>+SUM(C8:C10)</f>
        <v>3234.843175</v>
      </c>
      <c r="D11" s="94">
        <f t="shared" ref="D11:P11" si="3">+SUM(D8:D10)</f>
        <v>1824.7545789999999</v>
      </c>
      <c r="E11" s="94">
        <f t="shared" si="3"/>
        <v>16.235999999999997</v>
      </c>
      <c r="F11" s="94">
        <f t="shared" si="3"/>
        <v>2.95648</v>
      </c>
      <c r="G11" s="94">
        <f t="shared" si="3"/>
        <v>0.678643</v>
      </c>
      <c r="H11" s="94">
        <f t="shared" si="3"/>
        <v>5079.4688770000002</v>
      </c>
      <c r="I11" s="94">
        <f t="shared" si="3"/>
        <v>3118.4965000000002</v>
      </c>
      <c r="J11" s="94">
        <f t="shared" si="3"/>
        <v>3405.6701899999998</v>
      </c>
      <c r="K11" s="94">
        <f t="shared" si="3"/>
        <v>254.26876000000001</v>
      </c>
      <c r="L11" s="94">
        <f t="shared" si="3"/>
        <v>152.82260000000002</v>
      </c>
      <c r="M11" s="94">
        <f t="shared" si="3"/>
        <v>6931.2580499999995</v>
      </c>
      <c r="N11" s="94">
        <f t="shared" si="3"/>
        <v>285.02</v>
      </c>
      <c r="O11" s="94">
        <f t="shared" si="3"/>
        <v>412.20000000000005</v>
      </c>
      <c r="P11" s="95">
        <f t="shared" si="3"/>
        <v>12707.946926999999</v>
      </c>
    </row>
    <row r="12" spans="2:16" x14ac:dyDescent="0.2">
      <c r="B12" s="9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9"/>
    </row>
    <row r="13" spans="2:16" x14ac:dyDescent="0.2">
      <c r="B13" s="188" t="s">
        <v>79</v>
      </c>
      <c r="C13" s="188"/>
      <c r="D13" s="188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2:16" x14ac:dyDescent="0.2">
      <c r="B14" s="188"/>
      <c r="C14" s="188"/>
      <c r="D14" s="188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pans="2:16" x14ac:dyDescent="0.2">
      <c r="B15" s="188"/>
      <c r="C15" s="188"/>
      <c r="D15" s="188"/>
    </row>
    <row r="16" spans="2:16" x14ac:dyDescent="0.2">
      <c r="B16" s="188"/>
      <c r="C16" s="188"/>
      <c r="D16" s="188"/>
    </row>
    <row r="17" spans="2:4" x14ac:dyDescent="0.2">
      <c r="B17" s="188"/>
      <c r="C17" s="188"/>
      <c r="D17" s="188"/>
    </row>
    <row r="18" spans="2:4" x14ac:dyDescent="0.2">
      <c r="B18" s="188"/>
      <c r="C18" s="188"/>
      <c r="D18" s="188"/>
    </row>
    <row r="19" spans="2:4" x14ac:dyDescent="0.2">
      <c r="B19" s="188"/>
      <c r="C19" s="188"/>
      <c r="D19" s="188"/>
    </row>
    <row r="20" spans="2:4" x14ac:dyDescent="0.2">
      <c r="B20" s="188"/>
      <c r="C20" s="188"/>
      <c r="D20" s="188"/>
    </row>
  </sheetData>
  <mergeCells count="7">
    <mergeCell ref="B2:P2"/>
    <mergeCell ref="B4:P4"/>
    <mergeCell ref="B13:D20"/>
    <mergeCell ref="B6:B7"/>
    <mergeCell ref="C6:H6"/>
    <mergeCell ref="I6:M6"/>
    <mergeCell ref="P6:P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3EF88-4B88-4245-8DED-952C962091D0}">
  <sheetPr>
    <tabColor theme="4"/>
  </sheetPr>
  <dimension ref="A1:O13"/>
  <sheetViews>
    <sheetView showGridLines="0" workbookViewId="0">
      <selection activeCell="G7" sqref="G7"/>
    </sheetView>
  </sheetViews>
  <sheetFormatPr baseColWidth="10" defaultColWidth="0" defaultRowHeight="10.199999999999999" zeroHeight="1" x14ac:dyDescent="0.2"/>
  <cols>
    <col min="1" max="2" width="9.28515625" style="10" customWidth="1"/>
    <col min="3" max="3" width="10.42578125" style="10" bestFit="1" customWidth="1"/>
    <col min="4" max="4" width="9.42578125" style="10" bestFit="1" customWidth="1"/>
    <col min="5" max="6" width="10.42578125" style="10" bestFit="1" customWidth="1"/>
    <col min="7" max="8" width="9.42578125" style="10" bestFit="1" customWidth="1"/>
    <col min="9" max="9" width="10.42578125" style="10" bestFit="1" customWidth="1"/>
    <col min="10" max="10" width="17.7109375" style="10" customWidth="1"/>
    <col min="11" max="11" width="10.42578125" style="10" bestFit="1" customWidth="1"/>
    <col min="12" max="12" width="10.85546875" style="10" customWidth="1"/>
    <col min="13" max="13" width="9.42578125" style="10" bestFit="1" customWidth="1"/>
    <col min="14" max="14" width="11.7109375" style="10" bestFit="1" customWidth="1"/>
    <col min="15" max="15" width="9.28515625" style="10" customWidth="1"/>
    <col min="16" max="16384" width="9.28515625" style="10" hidden="1"/>
  </cols>
  <sheetData>
    <row r="1" spans="2:14" x14ac:dyDescent="0.2"/>
    <row r="2" spans="2:14" ht="15.75" customHeight="1" x14ac:dyDescent="0.2">
      <c r="B2" s="179" t="s">
        <v>94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</row>
    <row r="3" spans="2:14" x14ac:dyDescent="0.2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2:14" ht="15.75" customHeight="1" x14ac:dyDescent="0.2">
      <c r="B4" s="179" t="s">
        <v>374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</row>
    <row r="5" spans="2:14" x14ac:dyDescent="0.2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2:14" x14ac:dyDescent="0.2">
      <c r="B6" s="181" t="s">
        <v>16</v>
      </c>
      <c r="C6" s="183" t="s">
        <v>80</v>
      </c>
      <c r="D6" s="184"/>
      <c r="E6" s="185"/>
      <c r="F6" s="183" t="s">
        <v>75</v>
      </c>
      <c r="G6" s="184"/>
      <c r="H6" s="184"/>
      <c r="I6" s="184"/>
      <c r="J6" s="184"/>
      <c r="K6" s="185"/>
      <c r="L6" s="30" t="s">
        <v>76</v>
      </c>
      <c r="M6" s="30" t="s">
        <v>77</v>
      </c>
      <c r="N6" s="194" t="s">
        <v>0</v>
      </c>
    </row>
    <row r="7" spans="2:14" ht="20.399999999999999" x14ac:dyDescent="0.2">
      <c r="B7" s="182"/>
      <c r="C7" s="32" t="s">
        <v>20</v>
      </c>
      <c r="D7" s="33" t="s">
        <v>87</v>
      </c>
      <c r="E7" s="34" t="s">
        <v>0</v>
      </c>
      <c r="F7" s="33" t="s">
        <v>21</v>
      </c>
      <c r="G7" s="32" t="s">
        <v>24</v>
      </c>
      <c r="H7" s="32" t="s">
        <v>25</v>
      </c>
      <c r="I7" s="32" t="s">
        <v>22</v>
      </c>
      <c r="J7" s="33" t="s">
        <v>88</v>
      </c>
      <c r="K7" s="34" t="s">
        <v>0</v>
      </c>
      <c r="L7" s="35" t="s">
        <v>90</v>
      </c>
      <c r="M7" s="35" t="s">
        <v>89</v>
      </c>
      <c r="N7" s="195"/>
    </row>
    <row r="8" spans="2:14" x14ac:dyDescent="0.2">
      <c r="B8" s="96" t="s">
        <v>9</v>
      </c>
      <c r="C8" s="110">
        <v>519.10818999999992</v>
      </c>
      <c r="D8" s="110">
        <v>100.85850000000001</v>
      </c>
      <c r="E8" s="149">
        <f>+SUM(C8:D8)</f>
        <v>619.96668999999997</v>
      </c>
      <c r="F8" s="110">
        <v>156.14433</v>
      </c>
      <c r="G8" s="110"/>
      <c r="H8" s="110">
        <v>16.559560000000001</v>
      </c>
      <c r="I8" s="110">
        <v>589.32212000000004</v>
      </c>
      <c r="J8" s="110">
        <v>38.853560000000002</v>
      </c>
      <c r="K8" s="149">
        <f>+SUM(F8:J8)</f>
        <v>800.87957000000006</v>
      </c>
      <c r="L8" s="110"/>
      <c r="M8" s="110">
        <v>150.75</v>
      </c>
      <c r="N8" s="149">
        <f>+E8+K8+L8+M8</f>
        <v>1571.59626</v>
      </c>
    </row>
    <row r="9" spans="2:14" x14ac:dyDescent="0.2">
      <c r="B9" s="96" t="s">
        <v>10</v>
      </c>
      <c r="C9" s="110">
        <v>3637.6156400000004</v>
      </c>
      <c r="D9" s="110">
        <v>203.40220500000004</v>
      </c>
      <c r="E9" s="149">
        <f t="shared" ref="E9:E10" si="0">+SUM(C9:D9)</f>
        <v>3841.0178450000003</v>
      </c>
      <c r="F9" s="110">
        <v>3955.6229199999998</v>
      </c>
      <c r="G9" s="110"/>
      <c r="H9" s="110">
        <v>61.17015</v>
      </c>
      <c r="I9" s="110">
        <v>41.367739999999998</v>
      </c>
      <c r="J9" s="110">
        <v>25.223529999999997</v>
      </c>
      <c r="K9" s="149">
        <f t="shared" ref="K9:K10" si="1">+SUM(F9:J9)</f>
        <v>4083.3843400000001</v>
      </c>
      <c r="L9" s="110"/>
      <c r="M9" s="110">
        <v>261.45000000000005</v>
      </c>
      <c r="N9" s="149">
        <f t="shared" ref="N9:N10" si="2">+E9+K9+L9+M9</f>
        <v>8185.8521850000006</v>
      </c>
    </row>
    <row r="10" spans="2:14" x14ac:dyDescent="0.2">
      <c r="B10" s="96" t="s">
        <v>11</v>
      </c>
      <c r="C10" s="110">
        <v>591.52234199999998</v>
      </c>
      <c r="D10" s="110">
        <v>26.962</v>
      </c>
      <c r="E10" s="149">
        <f t="shared" si="0"/>
        <v>618.48434199999997</v>
      </c>
      <c r="F10" s="110"/>
      <c r="G10" s="110">
        <v>140.70957000000001</v>
      </c>
      <c r="H10" s="110"/>
      <c r="I10" s="110">
        <v>1906.2845699999993</v>
      </c>
      <c r="J10" s="110"/>
      <c r="K10" s="149">
        <f t="shared" si="1"/>
        <v>2046.9941399999993</v>
      </c>
      <c r="L10" s="110">
        <v>285.02</v>
      </c>
      <c r="M10" s="110"/>
      <c r="N10" s="149">
        <f t="shared" si="2"/>
        <v>2950.4984819999995</v>
      </c>
    </row>
    <row r="11" spans="2:14" ht="15.75" customHeight="1" x14ac:dyDescent="0.2">
      <c r="B11" s="108" t="s">
        <v>0</v>
      </c>
      <c r="C11" s="94">
        <f>+SUM(C8:C10)</f>
        <v>4748.246172000001</v>
      </c>
      <c r="D11" s="94">
        <f t="shared" ref="D11:N11" si="3">+SUM(D8:D10)</f>
        <v>331.22270500000002</v>
      </c>
      <c r="E11" s="94">
        <f t="shared" si="3"/>
        <v>5079.4688770000002</v>
      </c>
      <c r="F11" s="94">
        <f t="shared" si="3"/>
        <v>4111.7672499999999</v>
      </c>
      <c r="G11" s="94">
        <f t="shared" si="3"/>
        <v>140.70957000000001</v>
      </c>
      <c r="H11" s="94">
        <f t="shared" si="3"/>
        <v>77.729709999999997</v>
      </c>
      <c r="I11" s="94">
        <f t="shared" si="3"/>
        <v>2536.9744299999993</v>
      </c>
      <c r="J11" s="94">
        <f t="shared" si="3"/>
        <v>64.077089999999998</v>
      </c>
      <c r="K11" s="94">
        <f t="shared" si="3"/>
        <v>6931.2580499999985</v>
      </c>
      <c r="L11" s="95">
        <f t="shared" si="3"/>
        <v>285.02</v>
      </c>
      <c r="M11" s="95">
        <f t="shared" si="3"/>
        <v>412.20000000000005</v>
      </c>
      <c r="N11" s="95">
        <f t="shared" si="3"/>
        <v>12707.946926999999</v>
      </c>
    </row>
    <row r="12" spans="2:14" x14ac:dyDescent="0.2">
      <c r="B12" s="9"/>
      <c r="C12" s="9"/>
      <c r="D12" s="9"/>
      <c r="E12" s="9"/>
      <c r="F12" s="9"/>
      <c r="G12" s="9"/>
      <c r="H12" s="9"/>
      <c r="I12" s="9"/>
      <c r="J12" s="37"/>
      <c r="K12" s="9"/>
      <c r="L12" s="9"/>
      <c r="M12" s="9"/>
      <c r="N12" s="9"/>
    </row>
    <row r="13" spans="2:14" x14ac:dyDescent="0.2"/>
  </sheetData>
  <mergeCells count="6">
    <mergeCell ref="B6:B7"/>
    <mergeCell ref="C6:E6"/>
    <mergeCell ref="F6:K6"/>
    <mergeCell ref="N6:N7"/>
    <mergeCell ref="B2:N2"/>
    <mergeCell ref="B4:N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5032E-E995-470C-BE32-20EF30C61C09}">
  <sheetPr>
    <tabColor theme="4"/>
  </sheetPr>
  <dimension ref="A1:O20"/>
  <sheetViews>
    <sheetView showGridLines="0" zoomScaleNormal="100" workbookViewId="0">
      <selection activeCell="E8" sqref="E8"/>
    </sheetView>
  </sheetViews>
  <sheetFormatPr baseColWidth="10" defaultColWidth="0" defaultRowHeight="10.199999999999999" zeroHeight="1" x14ac:dyDescent="0.2"/>
  <cols>
    <col min="1" max="1" width="9.28515625" style="8" customWidth="1"/>
    <col min="2" max="2" width="17.28515625" style="8" customWidth="1"/>
    <col min="3" max="3" width="15.42578125" style="8" customWidth="1"/>
    <col min="4" max="4" width="15" style="8" customWidth="1"/>
    <col min="5" max="5" width="14.28515625" style="8" customWidth="1"/>
    <col min="6" max="6" width="9.28515625" style="8" customWidth="1"/>
    <col min="7" max="15" width="0" style="8" hidden="1" customWidth="1"/>
    <col min="16" max="16384" width="9.28515625" style="8" hidden="1"/>
  </cols>
  <sheetData>
    <row r="1" spans="2:5" x14ac:dyDescent="0.2"/>
    <row r="2" spans="2:5" x14ac:dyDescent="0.2">
      <c r="B2" s="201" t="s">
        <v>332</v>
      </c>
      <c r="C2" s="201"/>
      <c r="D2" s="201"/>
      <c r="E2" s="201"/>
    </row>
    <row r="3" spans="2:5" x14ac:dyDescent="0.2"/>
    <row r="4" spans="2:5" x14ac:dyDescent="0.2">
      <c r="B4" s="201" t="s">
        <v>530</v>
      </c>
      <c r="C4" s="201"/>
      <c r="D4" s="201"/>
      <c r="E4" s="201"/>
    </row>
    <row r="5" spans="2:5" x14ac:dyDescent="0.2">
      <c r="B5" s="7"/>
      <c r="C5" s="7"/>
      <c r="D5" s="7"/>
      <c r="E5" s="7"/>
    </row>
    <row r="6" spans="2:5" ht="20.25" customHeight="1" x14ac:dyDescent="0.2">
      <c r="B6" s="196" t="s">
        <v>328</v>
      </c>
      <c r="C6" s="198" t="s">
        <v>359</v>
      </c>
      <c r="D6" s="198"/>
      <c r="E6" s="199" t="s">
        <v>531</v>
      </c>
    </row>
    <row r="7" spans="2:5" x14ac:dyDescent="0.2">
      <c r="B7" s="197"/>
      <c r="C7" s="34">
        <v>2019</v>
      </c>
      <c r="D7" s="34">
        <v>2020</v>
      </c>
      <c r="E7" s="200"/>
    </row>
    <row r="8" spans="2:5" x14ac:dyDescent="0.2">
      <c r="B8" s="142" t="s">
        <v>347</v>
      </c>
      <c r="C8" s="143">
        <v>8499.2233599999981</v>
      </c>
      <c r="D8" s="143">
        <v>12556.737969999998</v>
      </c>
      <c r="E8" s="144">
        <f>+D8/C8-1</f>
        <v>0.47739827959998471</v>
      </c>
    </row>
    <row r="9" spans="2:5" x14ac:dyDescent="0.2">
      <c r="B9" s="142" t="s">
        <v>348</v>
      </c>
      <c r="C9" s="143">
        <v>0</v>
      </c>
      <c r="D9" s="143">
        <v>0</v>
      </c>
      <c r="E9" s="144" t="e">
        <f t="shared" ref="E9:E14" si="0">+D9/C9-1</f>
        <v>#DIV/0!</v>
      </c>
    </row>
    <row r="10" spans="2:5" x14ac:dyDescent="0.2">
      <c r="B10" s="142" t="s">
        <v>349</v>
      </c>
      <c r="C10" s="143">
        <v>17661.617999999999</v>
      </c>
      <c r="D10" s="143">
        <v>3239.1489999999999</v>
      </c>
      <c r="E10" s="144">
        <f t="shared" si="0"/>
        <v>-0.81659953238712335</v>
      </c>
    </row>
    <row r="11" spans="2:5" x14ac:dyDescent="0.2">
      <c r="B11" s="142" t="s">
        <v>350</v>
      </c>
      <c r="C11" s="143">
        <v>3999638.8734647497</v>
      </c>
      <c r="D11" s="143">
        <v>3328913.1814180203</v>
      </c>
      <c r="E11" s="144">
        <f t="shared" si="0"/>
        <v>-0.16769656293136859</v>
      </c>
    </row>
    <row r="12" spans="2:5" x14ac:dyDescent="0.2">
      <c r="B12" s="142" t="s">
        <v>351</v>
      </c>
      <c r="C12" s="143">
        <v>39303.063370000003</v>
      </c>
      <c r="D12" s="143">
        <v>34800.346523540007</v>
      </c>
      <c r="E12" s="144">
        <f t="shared" si="0"/>
        <v>-0.11456401767137869</v>
      </c>
    </row>
    <row r="13" spans="2:5" x14ac:dyDescent="0.2">
      <c r="B13" s="142" t="s">
        <v>352</v>
      </c>
      <c r="C13" s="143">
        <v>13.237880000000001</v>
      </c>
      <c r="D13" s="143">
        <v>4697.6899999999996</v>
      </c>
      <c r="E13" s="144">
        <f t="shared" si="0"/>
        <v>353.86724460412086</v>
      </c>
    </row>
    <row r="14" spans="2:5" x14ac:dyDescent="0.2">
      <c r="B14" s="142" t="s">
        <v>353</v>
      </c>
      <c r="C14" s="143">
        <v>610.04602467999996</v>
      </c>
      <c r="D14" s="143">
        <v>851084.77753999992</v>
      </c>
      <c r="E14" s="144">
        <f t="shared" si="0"/>
        <v>1394.1156848967862</v>
      </c>
    </row>
    <row r="15" spans="2:5" x14ac:dyDescent="0.2">
      <c r="B15" s="7"/>
      <c r="C15" s="7"/>
      <c r="D15" s="7"/>
      <c r="E15" s="7"/>
    </row>
    <row r="16" spans="2:5" x14ac:dyDescent="0.2">
      <c r="B16" s="7" t="s">
        <v>329</v>
      </c>
      <c r="C16" s="7"/>
      <c r="D16" s="7"/>
      <c r="E16" s="7"/>
    </row>
    <row r="17" spans="2:5" x14ac:dyDescent="0.2">
      <c r="B17" s="7" t="s">
        <v>330</v>
      </c>
      <c r="C17" s="7"/>
      <c r="D17" s="7"/>
      <c r="E17" s="7"/>
    </row>
    <row r="18" spans="2:5" x14ac:dyDescent="0.2">
      <c r="B18" s="7" t="s">
        <v>331</v>
      </c>
      <c r="C18" s="7"/>
      <c r="D18" s="7"/>
      <c r="E18" s="7"/>
    </row>
    <row r="19" spans="2:5" x14ac:dyDescent="0.2">
      <c r="B19" s="7"/>
      <c r="C19" s="7"/>
      <c r="D19" s="7"/>
      <c r="E19" s="7"/>
    </row>
    <row r="20" spans="2:5" x14ac:dyDescent="0.2"/>
  </sheetData>
  <mergeCells count="5">
    <mergeCell ref="B6:B7"/>
    <mergeCell ref="C6:D6"/>
    <mergeCell ref="E6:E7"/>
    <mergeCell ref="B4:E4"/>
    <mergeCell ref="B2:E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4357E-B13D-4218-A14C-8F32D6C5D0BE}">
  <sheetPr>
    <tabColor theme="4"/>
  </sheetPr>
  <dimension ref="A1:N19"/>
  <sheetViews>
    <sheetView showGridLines="0" zoomScale="115" zoomScaleNormal="115" workbookViewId="0">
      <selection activeCell="B9" sqref="B9"/>
    </sheetView>
  </sheetViews>
  <sheetFormatPr baseColWidth="10" defaultColWidth="0" defaultRowHeight="10.199999999999999" zeroHeight="1" x14ac:dyDescent="0.2"/>
  <cols>
    <col min="1" max="1" width="9.28515625" customWidth="1"/>
    <col min="2" max="2" width="25" customWidth="1"/>
    <col min="3" max="3" width="12" customWidth="1"/>
    <col min="4" max="4" width="16.28515625" customWidth="1"/>
    <col min="5" max="5" width="12.85546875" customWidth="1"/>
    <col min="6" max="6" width="9.28515625" customWidth="1"/>
    <col min="7" max="14" width="0" hidden="1" customWidth="1"/>
    <col min="15" max="16384" width="9.28515625" hidden="1"/>
  </cols>
  <sheetData>
    <row r="1" spans="2:5" x14ac:dyDescent="0.2"/>
    <row r="2" spans="2:5" x14ac:dyDescent="0.2">
      <c r="B2" s="179" t="s">
        <v>95</v>
      </c>
      <c r="C2" s="179"/>
      <c r="D2" s="179"/>
      <c r="E2" s="179"/>
    </row>
    <row r="3" spans="2:5" x14ac:dyDescent="0.2">
      <c r="B3" s="9"/>
      <c r="C3" s="9"/>
      <c r="D3" s="9"/>
      <c r="E3" s="9"/>
    </row>
    <row r="4" spans="2:5" ht="21.75" customHeight="1" x14ac:dyDescent="0.2">
      <c r="B4" s="208" t="s">
        <v>354</v>
      </c>
      <c r="C4" s="208"/>
      <c r="D4" s="208"/>
      <c r="E4" s="208"/>
    </row>
    <row r="5" spans="2:5" x14ac:dyDescent="0.2"/>
    <row r="6" spans="2:5" x14ac:dyDescent="0.2">
      <c r="B6" s="202" t="s">
        <v>363</v>
      </c>
      <c r="C6" s="204" t="s">
        <v>38</v>
      </c>
      <c r="D6" s="204" t="s">
        <v>525</v>
      </c>
      <c r="E6" s="206" t="s">
        <v>526</v>
      </c>
    </row>
    <row r="7" spans="2:5" x14ac:dyDescent="0.2">
      <c r="B7" s="203"/>
      <c r="C7" s="205"/>
      <c r="D7" s="205"/>
      <c r="E7" s="207"/>
    </row>
    <row r="8" spans="2:5" x14ac:dyDescent="0.2">
      <c r="B8" s="103" t="s">
        <v>360</v>
      </c>
      <c r="C8" s="115">
        <v>276672.5876606364</v>
      </c>
      <c r="D8" s="115">
        <v>253598.78225671046</v>
      </c>
      <c r="E8" s="116">
        <f>+D8/C8-1</f>
        <v>-8.3397511835281768E-2</v>
      </c>
    </row>
    <row r="9" spans="2:5" x14ac:dyDescent="0.2">
      <c r="B9" s="103" t="s">
        <v>361</v>
      </c>
      <c r="C9" s="115">
        <v>162539.45841428667</v>
      </c>
      <c r="D9" s="115">
        <v>193126.68623786035</v>
      </c>
      <c r="E9" s="116">
        <f t="shared" ref="E9:E11" si="0">+D9/C9-1</f>
        <v>0.18818339941561635</v>
      </c>
    </row>
    <row r="10" spans="2:5" x14ac:dyDescent="0.2">
      <c r="B10" s="103" t="s">
        <v>362</v>
      </c>
      <c r="C10" s="115">
        <v>4058.4532646825883</v>
      </c>
      <c r="D10" s="115"/>
      <c r="E10" s="116">
        <f t="shared" si="0"/>
        <v>-1</v>
      </c>
    </row>
    <row r="11" spans="2:5" x14ac:dyDescent="0.2">
      <c r="B11" s="112" t="s">
        <v>0</v>
      </c>
      <c r="C11" s="113">
        <f>+SUM(C8:C10)</f>
        <v>443270.49933960568</v>
      </c>
      <c r="D11" s="113">
        <f>+SUM(D8:D10)</f>
        <v>446725.46849457081</v>
      </c>
      <c r="E11" s="114">
        <f t="shared" si="0"/>
        <v>7.7942681954075166E-3</v>
      </c>
    </row>
    <row r="12" spans="2:5" x14ac:dyDescent="0.2"/>
    <row r="13" spans="2:5" x14ac:dyDescent="0.2">
      <c r="D13" s="64"/>
    </row>
    <row r="17" customFormat="1" hidden="1" x14ac:dyDescent="0.2"/>
    <row r="18" customFormat="1" hidden="1" x14ac:dyDescent="0.2"/>
    <row r="19" customFormat="1" hidden="1" x14ac:dyDescent="0.2"/>
  </sheetData>
  <mergeCells count="6">
    <mergeCell ref="B2:E2"/>
    <mergeCell ref="B6:B7"/>
    <mergeCell ref="C6:C7"/>
    <mergeCell ref="D6:D7"/>
    <mergeCell ref="E6:E7"/>
    <mergeCell ref="B4:E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56509-B320-47C9-9BA5-6FA723892C39}">
  <sheetPr>
    <tabColor theme="4"/>
  </sheetPr>
  <dimension ref="A1:J28"/>
  <sheetViews>
    <sheetView showGridLines="0" zoomScaleNormal="100" workbookViewId="0">
      <selection activeCell="D23" sqref="D23"/>
    </sheetView>
  </sheetViews>
  <sheetFormatPr baseColWidth="10" defaultColWidth="0" defaultRowHeight="10.199999999999999" zeroHeight="1" x14ac:dyDescent="0.2"/>
  <cols>
    <col min="1" max="1" width="9.28515625" style="10" customWidth="1"/>
    <col min="2" max="2" width="11.85546875" style="10" customWidth="1"/>
    <col min="3" max="7" width="11" style="10" customWidth="1"/>
    <col min="8" max="10" width="9.28515625" style="10" customWidth="1"/>
    <col min="11" max="11" width="9.28515625" style="10" hidden="1" customWidth="1"/>
    <col min="12" max="16384" width="9.28515625" style="10" hidden="1"/>
  </cols>
  <sheetData>
    <row r="1" spans="2:7" x14ac:dyDescent="0.2"/>
    <row r="2" spans="2:7" x14ac:dyDescent="0.2">
      <c r="B2" s="179" t="s">
        <v>355</v>
      </c>
      <c r="C2" s="179"/>
      <c r="D2" s="179"/>
      <c r="E2" s="179"/>
      <c r="F2" s="179"/>
      <c r="G2" s="179"/>
    </row>
    <row r="3" spans="2:7" x14ac:dyDescent="0.2">
      <c r="B3" s="139"/>
      <c r="C3" s="139"/>
      <c r="D3" s="139"/>
      <c r="E3" s="139"/>
      <c r="F3" s="139"/>
      <c r="G3" s="139"/>
    </row>
    <row r="4" spans="2:7" ht="23.25" customHeight="1" x14ac:dyDescent="0.2">
      <c r="B4" s="179" t="s">
        <v>528</v>
      </c>
      <c r="C4" s="179"/>
      <c r="D4" s="179"/>
      <c r="E4" s="179"/>
      <c r="F4" s="179"/>
      <c r="G4" s="179"/>
    </row>
    <row r="5" spans="2:7" x14ac:dyDescent="0.2">
      <c r="B5" s="9"/>
      <c r="C5" s="9"/>
      <c r="D5" s="9"/>
      <c r="E5" s="9"/>
      <c r="F5" s="9"/>
      <c r="G5" s="9"/>
    </row>
    <row r="6" spans="2:7" ht="34.200000000000003" customHeight="1" x14ac:dyDescent="0.2">
      <c r="B6" s="209" t="s">
        <v>33</v>
      </c>
      <c r="C6" s="211" t="s">
        <v>333</v>
      </c>
      <c r="D6" s="212"/>
      <c r="E6" s="212"/>
      <c r="F6" s="212"/>
      <c r="G6" s="213"/>
    </row>
    <row r="7" spans="2:7" x14ac:dyDescent="0.2">
      <c r="B7" s="210"/>
      <c r="C7" s="137" t="s">
        <v>334</v>
      </c>
      <c r="D7" s="137" t="s">
        <v>335</v>
      </c>
      <c r="E7" s="137" t="s">
        <v>336</v>
      </c>
      <c r="F7" s="137" t="s">
        <v>337</v>
      </c>
      <c r="G7" s="138" t="s">
        <v>0</v>
      </c>
    </row>
    <row r="8" spans="2:7" x14ac:dyDescent="0.2">
      <c r="B8" s="145">
        <v>2005</v>
      </c>
      <c r="C8" s="146"/>
      <c r="D8" s="146">
        <v>5845.2520000000004</v>
      </c>
      <c r="E8" s="146">
        <v>2670.57348</v>
      </c>
      <c r="F8" s="146">
        <v>1220.7246850000001</v>
      </c>
      <c r="G8" s="147">
        <f>SUM(D8:F8)</f>
        <v>9736.5501650000006</v>
      </c>
    </row>
    <row r="9" spans="2:7" x14ac:dyDescent="0.2">
      <c r="B9" s="145">
        <v>2006</v>
      </c>
      <c r="C9" s="146"/>
      <c r="D9" s="146">
        <v>5924.4920000000002</v>
      </c>
      <c r="E9" s="146">
        <v>2870.9034799999999</v>
      </c>
      <c r="F9" s="146">
        <v>1220.7246850000001</v>
      </c>
      <c r="G9" s="147">
        <f t="shared" ref="G9:G13" si="0">SUM(D9:F9)</f>
        <v>10016.120165</v>
      </c>
    </row>
    <row r="10" spans="2:7" x14ac:dyDescent="0.2">
      <c r="B10" s="145">
        <v>2007</v>
      </c>
      <c r="C10" s="146"/>
      <c r="D10" s="146">
        <v>5963.1079999999993</v>
      </c>
      <c r="E10" s="146">
        <v>2878.84348</v>
      </c>
      <c r="F10" s="146">
        <v>1244.384685</v>
      </c>
      <c r="G10" s="147">
        <f t="shared" si="0"/>
        <v>10086.336165000001</v>
      </c>
    </row>
    <row r="11" spans="2:7" x14ac:dyDescent="0.2">
      <c r="B11" s="145">
        <v>2008</v>
      </c>
      <c r="C11" s="146"/>
      <c r="D11" s="146">
        <v>6381.3879999999999</v>
      </c>
      <c r="E11" s="146">
        <v>2890.8434799999995</v>
      </c>
      <c r="F11" s="146">
        <v>1336.0846849999998</v>
      </c>
      <c r="G11" s="147">
        <f t="shared" si="0"/>
        <v>10608.316164999998</v>
      </c>
    </row>
    <row r="12" spans="2:7" x14ac:dyDescent="0.2">
      <c r="B12" s="145">
        <v>2009</v>
      </c>
      <c r="C12" s="146"/>
      <c r="D12" s="146">
        <v>8153.8349999999991</v>
      </c>
      <c r="E12" s="146">
        <v>3212.59348</v>
      </c>
      <c r="F12" s="146">
        <v>1698.7541050000004</v>
      </c>
      <c r="G12" s="147">
        <f t="shared" si="0"/>
        <v>13065.182584999999</v>
      </c>
    </row>
    <row r="13" spans="2:7" x14ac:dyDescent="0.2">
      <c r="B13" s="145">
        <v>2010</v>
      </c>
      <c r="C13" s="146"/>
      <c r="D13" s="146">
        <v>8265.9290000000001</v>
      </c>
      <c r="E13" s="146">
        <v>3738.5084799999995</v>
      </c>
      <c r="F13" s="146">
        <v>1884.3832850000001</v>
      </c>
      <c r="G13" s="147">
        <f t="shared" si="0"/>
        <v>13888.820765</v>
      </c>
    </row>
    <row r="14" spans="2:7" x14ac:dyDescent="0.2">
      <c r="B14" s="145" t="s">
        <v>338</v>
      </c>
      <c r="C14" s="146">
        <v>89.8</v>
      </c>
      <c r="D14" s="146">
        <v>9661.5930000000026</v>
      </c>
      <c r="E14" s="146">
        <v>4381.0389999999998</v>
      </c>
      <c r="F14" s="146">
        <v>7020.1502</v>
      </c>
      <c r="G14" s="147">
        <f t="shared" ref="G14:G20" si="1">SUM(C14:F14)</f>
        <v>21152.582200000001</v>
      </c>
    </row>
    <row r="15" spans="2:7" x14ac:dyDescent="0.2">
      <c r="B15" s="145" t="s">
        <v>339</v>
      </c>
      <c r="C15" s="146">
        <v>611.79999999999995</v>
      </c>
      <c r="D15" s="146">
        <v>9770.8830000000016</v>
      </c>
      <c r="E15" s="146">
        <v>4386.2389999999996</v>
      </c>
      <c r="F15" s="146">
        <v>7219.4301999999989</v>
      </c>
      <c r="G15" s="147">
        <f t="shared" si="1"/>
        <v>21988.352200000001</v>
      </c>
    </row>
    <row r="16" spans="2:7" x14ac:dyDescent="0.2">
      <c r="B16" s="145" t="s">
        <v>340</v>
      </c>
      <c r="C16" s="146">
        <v>1509.82</v>
      </c>
      <c r="D16" s="146">
        <v>10058.919</v>
      </c>
      <c r="E16" s="146">
        <v>4417.8589999999995</v>
      </c>
      <c r="F16" s="146">
        <v>7366.0681999999979</v>
      </c>
      <c r="G16" s="147">
        <f t="shared" si="1"/>
        <v>23352.666199999996</v>
      </c>
    </row>
    <row r="17" spans="2:7" x14ac:dyDescent="0.2">
      <c r="B17" s="145" t="s">
        <v>341</v>
      </c>
      <c r="C17" s="146">
        <v>1832.26</v>
      </c>
      <c r="D17" s="146">
        <v>10740.582000000002</v>
      </c>
      <c r="E17" s="146">
        <v>4540.4879999999994</v>
      </c>
      <c r="F17" s="146">
        <v>7698.8811999999998</v>
      </c>
      <c r="G17" s="147">
        <f t="shared" si="1"/>
        <v>24812.211200000002</v>
      </c>
    </row>
    <row r="18" spans="2:7" x14ac:dyDescent="0.2">
      <c r="B18" s="145" t="s">
        <v>342</v>
      </c>
      <c r="C18" s="146">
        <v>1832.26</v>
      </c>
      <c r="D18" s="146">
        <v>11621.076000000001</v>
      </c>
      <c r="E18" s="146">
        <v>4554.348</v>
      </c>
      <c r="F18" s="146">
        <v>7802.1731999999993</v>
      </c>
      <c r="G18" s="147">
        <f t="shared" si="1"/>
        <v>25809.857199999999</v>
      </c>
    </row>
    <row r="19" spans="2:7" x14ac:dyDescent="0.2">
      <c r="B19" s="145" t="s">
        <v>343</v>
      </c>
      <c r="C19" s="146">
        <v>1965.06</v>
      </c>
      <c r="D19" s="146">
        <v>12174.315999999999</v>
      </c>
      <c r="E19" s="146">
        <v>4608.4880000000003</v>
      </c>
      <c r="F19" s="146">
        <v>8010.6432000000004</v>
      </c>
      <c r="G19" s="147">
        <f t="shared" si="1"/>
        <v>26758.5072</v>
      </c>
    </row>
    <row r="20" spans="2:7" x14ac:dyDescent="0.2">
      <c r="B20" s="145" t="s">
        <v>344</v>
      </c>
      <c r="C20" s="146">
        <v>2877.26</v>
      </c>
      <c r="D20" s="146">
        <v>12631.259000000002</v>
      </c>
      <c r="E20" s="146">
        <v>4846.1180000000004</v>
      </c>
      <c r="F20" s="146">
        <v>8181.9071999999996</v>
      </c>
      <c r="G20" s="147">
        <f t="shared" si="1"/>
        <v>28536.544200000004</v>
      </c>
    </row>
    <row r="21" spans="2:7" x14ac:dyDescent="0.2">
      <c r="B21" s="145" t="s">
        <v>345</v>
      </c>
      <c r="C21" s="146">
        <v>2878.66</v>
      </c>
      <c r="D21" s="146">
        <v>12902.93</v>
      </c>
      <c r="E21" s="146">
        <v>4855.4799999999996</v>
      </c>
      <c r="F21" s="146">
        <v>8394.35</v>
      </c>
      <c r="G21" s="147">
        <v>29031.42</v>
      </c>
    </row>
    <row r="22" spans="2:7" x14ac:dyDescent="0.2">
      <c r="B22" s="145" t="s">
        <v>346</v>
      </c>
      <c r="C22" s="146">
        <v>2878.66</v>
      </c>
      <c r="D22" s="146">
        <v>13631.43</v>
      </c>
      <c r="E22" s="146">
        <v>4914.1799999999994</v>
      </c>
      <c r="F22" s="146">
        <v>8573.65</v>
      </c>
      <c r="G22" s="147">
        <f>SUM(C22:F22)</f>
        <v>29997.919999999998</v>
      </c>
    </row>
    <row r="23" spans="2:7" x14ac:dyDescent="0.2">
      <c r="B23" s="145" t="s">
        <v>527</v>
      </c>
      <c r="C23" s="146">
        <v>2878.66</v>
      </c>
      <c r="D23" s="146">
        <v>13504.16</v>
      </c>
      <c r="E23" s="146">
        <v>4915.38</v>
      </c>
      <c r="F23" s="146">
        <v>8609.2700000000023</v>
      </c>
      <c r="G23" s="147">
        <f>SUM(C23:F23)</f>
        <v>29907.47</v>
      </c>
    </row>
    <row r="24" spans="2:7" x14ac:dyDescent="0.2">
      <c r="B24" s="9"/>
      <c r="C24" s="9"/>
      <c r="D24" s="9"/>
      <c r="E24" s="9"/>
      <c r="F24" s="9"/>
      <c r="G24" s="9"/>
    </row>
    <row r="25" spans="2:7" x14ac:dyDescent="0.2">
      <c r="B25" s="214" t="s">
        <v>366</v>
      </c>
      <c r="C25" s="214"/>
      <c r="D25" s="214"/>
      <c r="E25" s="214"/>
      <c r="F25" s="214"/>
      <c r="G25" s="214"/>
    </row>
    <row r="26" spans="2:7" x14ac:dyDescent="0.2">
      <c r="B26" s="214"/>
      <c r="C26" s="214"/>
      <c r="D26" s="214"/>
      <c r="E26" s="214"/>
      <c r="F26" s="214"/>
      <c r="G26" s="214"/>
    </row>
    <row r="27" spans="2:7" x14ac:dyDescent="0.2"/>
    <row r="28" spans="2:7" x14ac:dyDescent="0.2"/>
  </sheetData>
  <mergeCells count="5">
    <mergeCell ref="B6:B7"/>
    <mergeCell ref="C6:G6"/>
    <mergeCell ref="B4:G4"/>
    <mergeCell ref="B2:G2"/>
    <mergeCell ref="B25:G26"/>
  </mergeCells>
  <pageMargins left="0.7" right="0.7" top="0.75" bottom="0.75" header="0.3" footer="0.3"/>
  <pageSetup paperSize="9" scale="9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F8262-C2DC-4EBD-AA1F-81625042DCF4}">
  <sheetPr>
    <tabColor theme="4"/>
  </sheetPr>
  <dimension ref="A1:G21"/>
  <sheetViews>
    <sheetView showGridLines="0" workbookViewId="0">
      <selection activeCell="B5" sqref="B5"/>
    </sheetView>
  </sheetViews>
  <sheetFormatPr baseColWidth="10" defaultColWidth="0" defaultRowHeight="10.199999999999999" zeroHeight="1" x14ac:dyDescent="0.2"/>
  <cols>
    <col min="1" max="1" width="9.28515625" customWidth="1"/>
    <col min="2" max="2" width="10.85546875" customWidth="1"/>
    <col min="3" max="6" width="15" customWidth="1"/>
    <col min="7" max="7" width="9.28515625" customWidth="1"/>
    <col min="8" max="16384" width="9.28515625" hidden="1"/>
  </cols>
  <sheetData>
    <row r="1" spans="2:6" x14ac:dyDescent="0.2">
      <c r="B1" s="8"/>
      <c r="C1" s="8"/>
      <c r="D1" s="8"/>
      <c r="E1" s="8"/>
      <c r="F1" s="8"/>
    </row>
    <row r="2" spans="2:6" x14ac:dyDescent="0.2">
      <c r="B2" s="215" t="s">
        <v>96</v>
      </c>
      <c r="C2" s="215"/>
      <c r="D2" s="215"/>
      <c r="E2" s="215"/>
      <c r="F2" s="215"/>
    </row>
    <row r="3" spans="2:6" x14ac:dyDescent="0.2">
      <c r="B3" s="140"/>
      <c r="C3" s="140"/>
      <c r="D3" s="140"/>
      <c r="E3" s="140"/>
      <c r="F3" s="141"/>
    </row>
    <row r="4" spans="2:6" ht="40.799999999999997" customHeight="1" x14ac:dyDescent="0.2">
      <c r="B4" s="216" t="s">
        <v>529</v>
      </c>
      <c r="C4" s="216"/>
      <c r="D4" s="216"/>
      <c r="E4" s="216"/>
      <c r="F4" s="216"/>
    </row>
    <row r="5" spans="2:6" x14ac:dyDescent="0.2">
      <c r="B5" s="8"/>
      <c r="C5" s="8"/>
      <c r="D5" s="8"/>
      <c r="E5" s="8"/>
      <c r="F5" s="8"/>
    </row>
    <row r="6" spans="2:6" ht="27" customHeight="1" x14ac:dyDescent="0.2">
      <c r="B6" s="217" t="s">
        <v>364</v>
      </c>
      <c r="C6" s="219" t="s">
        <v>39</v>
      </c>
      <c r="D6" s="219"/>
      <c r="E6" s="219" t="s">
        <v>40</v>
      </c>
      <c r="F6" s="220"/>
    </row>
    <row r="7" spans="2:6" ht="11.25" customHeight="1" x14ac:dyDescent="0.2">
      <c r="B7" s="218"/>
      <c r="C7" s="221" t="s">
        <v>41</v>
      </c>
      <c r="D7" s="221" t="s">
        <v>42</v>
      </c>
      <c r="E7" s="221" t="s">
        <v>41</v>
      </c>
      <c r="F7" s="222" t="s">
        <v>42</v>
      </c>
    </row>
    <row r="8" spans="2:6" ht="12" customHeight="1" x14ac:dyDescent="0.2">
      <c r="B8" s="203"/>
      <c r="C8" s="205"/>
      <c r="D8" s="205"/>
      <c r="E8" s="205"/>
      <c r="F8" s="223"/>
    </row>
    <row r="9" spans="2:6" ht="12" customHeight="1" x14ac:dyDescent="0.2">
      <c r="B9" s="117">
        <v>2009</v>
      </c>
      <c r="C9" s="118">
        <v>71.620289063999991</v>
      </c>
      <c r="D9" s="118"/>
      <c r="E9" s="118">
        <v>62.54870969332201</v>
      </c>
      <c r="F9" s="118"/>
    </row>
    <row r="10" spans="2:6" ht="12" customHeight="1" x14ac:dyDescent="0.2">
      <c r="B10" s="117">
        <v>2010</v>
      </c>
      <c r="C10" s="118">
        <v>75.156414064000003</v>
      </c>
      <c r="D10" s="118"/>
      <c r="E10" s="119">
        <v>111.88632693642987</v>
      </c>
      <c r="F10" s="118"/>
    </row>
    <row r="11" spans="2:6" x14ac:dyDescent="0.2">
      <c r="B11" s="117">
        <v>2011</v>
      </c>
      <c r="C11" s="118"/>
      <c r="D11" s="118">
        <v>53.51</v>
      </c>
      <c r="E11" s="119"/>
      <c r="F11" s="118">
        <v>5.7286028157019988</v>
      </c>
    </row>
    <row r="12" spans="2:6" x14ac:dyDescent="0.2">
      <c r="B12" s="117">
        <v>2012</v>
      </c>
      <c r="C12" s="118">
        <v>77.542411999999999</v>
      </c>
      <c r="D12" s="118">
        <v>43.06676564</v>
      </c>
      <c r="E12" s="118">
        <v>2.1786982212209995</v>
      </c>
      <c r="F12" s="118">
        <v>4.9688126942199995</v>
      </c>
    </row>
    <row r="13" spans="2:6" x14ac:dyDescent="0.2">
      <c r="B13" s="117">
        <v>2013</v>
      </c>
      <c r="C13" s="118"/>
      <c r="D13" s="118"/>
      <c r="E13" s="118"/>
      <c r="F13" s="118"/>
    </row>
    <row r="14" spans="2:6" x14ac:dyDescent="0.2">
      <c r="B14" s="117">
        <v>2014</v>
      </c>
      <c r="C14" s="118">
        <v>65.338331999999994</v>
      </c>
      <c r="D14" s="118"/>
      <c r="E14" s="118">
        <v>12.740115854603003</v>
      </c>
      <c r="F14" s="118"/>
    </row>
    <row r="15" spans="2:6" x14ac:dyDescent="0.2">
      <c r="B15" s="117">
        <v>2015</v>
      </c>
      <c r="C15" s="118">
        <v>69.014601564000003</v>
      </c>
      <c r="D15" s="118">
        <v>24.417936000000001</v>
      </c>
      <c r="E15" s="118">
        <v>54.721540738296</v>
      </c>
      <c r="F15" s="118">
        <v>0.45898245999999998</v>
      </c>
    </row>
    <row r="16" spans="2:6" x14ac:dyDescent="0.2">
      <c r="B16" s="117">
        <v>2016</v>
      </c>
      <c r="C16" s="118">
        <v>59.825019531999999</v>
      </c>
      <c r="D16" s="118">
        <v>39.743664064000001</v>
      </c>
      <c r="E16" s="118">
        <v>37.881601605652996</v>
      </c>
      <c r="F16" s="118">
        <v>22.400452661427</v>
      </c>
    </row>
    <row r="17" spans="2:6" x14ac:dyDescent="0.2">
      <c r="B17" s="117">
        <v>2017</v>
      </c>
      <c r="C17" s="118"/>
      <c r="D17" s="118">
        <v>46.295999999999999</v>
      </c>
      <c r="E17" s="118"/>
      <c r="F17" s="118">
        <v>16.595158599999998</v>
      </c>
    </row>
    <row r="18" spans="2:6" x14ac:dyDescent="0.2">
      <c r="B18" s="117">
        <v>2018</v>
      </c>
      <c r="C18" s="118"/>
      <c r="D18" s="118">
        <v>44.334000000000003</v>
      </c>
      <c r="E18" s="118"/>
      <c r="F18" s="118">
        <v>21.20075765</v>
      </c>
    </row>
    <row r="19" spans="2:6" x14ac:dyDescent="0.2">
      <c r="B19" s="117">
        <v>2019</v>
      </c>
      <c r="C19" s="118"/>
      <c r="D19" s="118">
        <v>51.08</v>
      </c>
      <c r="E19" s="118"/>
      <c r="F19" s="118">
        <v>60.054499999999997</v>
      </c>
    </row>
    <row r="20" spans="2:6" x14ac:dyDescent="0.2">
      <c r="B20" s="117">
        <v>2020</v>
      </c>
      <c r="C20" s="118"/>
      <c r="D20" s="118">
        <v>50.69</v>
      </c>
      <c r="E20" s="118"/>
      <c r="F20" s="118">
        <v>37.447757109999998</v>
      </c>
    </row>
    <row r="21" spans="2:6" x14ac:dyDescent="0.2"/>
  </sheetData>
  <mergeCells count="9">
    <mergeCell ref="B2:F2"/>
    <mergeCell ref="B4:F4"/>
    <mergeCell ref="B6:B8"/>
    <mergeCell ref="C6:D6"/>
    <mergeCell ref="E6:F6"/>
    <mergeCell ref="C7:C8"/>
    <mergeCell ref="D7:D8"/>
    <mergeCell ref="E7:E8"/>
    <mergeCell ref="F7:F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9EA62-D634-44E4-9A6B-02473972DF88}">
  <sheetPr>
    <tabColor theme="4"/>
  </sheetPr>
  <dimension ref="A1:G202"/>
  <sheetViews>
    <sheetView showGridLines="0" workbookViewId="0">
      <selection activeCell="A196" sqref="A196"/>
    </sheetView>
  </sheetViews>
  <sheetFormatPr baseColWidth="10" defaultColWidth="0" defaultRowHeight="10.199999999999999" zeroHeight="1" x14ac:dyDescent="0.2"/>
  <cols>
    <col min="1" max="2" width="9.28515625" customWidth="1"/>
    <col min="3" max="3" width="6" customWidth="1"/>
    <col min="4" max="4" width="85" customWidth="1"/>
    <col min="5" max="5" width="48.7109375" style="127" bestFit="1" customWidth="1"/>
    <col min="6" max="6" width="9.28515625" customWidth="1"/>
    <col min="7" max="7" width="9.28515625" hidden="1" customWidth="1"/>
    <col min="8" max="16384" width="10.42578125" hidden="1"/>
  </cols>
  <sheetData>
    <row r="1" spans="3:5" x14ac:dyDescent="0.2"/>
    <row r="2" spans="3:5" x14ac:dyDescent="0.2"/>
    <row r="3" spans="3:5" x14ac:dyDescent="0.2">
      <c r="C3" s="179" t="s">
        <v>316</v>
      </c>
      <c r="D3" s="179"/>
      <c r="E3" s="179"/>
    </row>
    <row r="4" spans="3:5" x14ac:dyDescent="0.2"/>
    <row r="5" spans="3:5" s="130" customFormat="1" ht="17.25" customHeight="1" x14ac:dyDescent="0.2">
      <c r="C5" s="179" t="s">
        <v>377</v>
      </c>
      <c r="D5" s="179"/>
      <c r="E5" s="179"/>
    </row>
    <row r="6" spans="3:5" x14ac:dyDescent="0.2"/>
    <row r="7" spans="3:5" x14ac:dyDescent="0.2">
      <c r="C7" s="132" t="s">
        <v>317</v>
      </c>
      <c r="D7" s="131" t="s">
        <v>318</v>
      </c>
    </row>
    <row r="8" spans="3:5" x14ac:dyDescent="0.2"/>
    <row r="9" spans="3:5" x14ac:dyDescent="0.2">
      <c r="C9" s="126" t="s">
        <v>391</v>
      </c>
    </row>
    <row r="10" spans="3:5" x14ac:dyDescent="0.2"/>
    <row r="11" spans="3:5" x14ac:dyDescent="0.2"/>
    <row r="12" spans="3:5" x14ac:dyDescent="0.2">
      <c r="C12" s="135" t="s">
        <v>124</v>
      </c>
      <c r="D12" s="136" t="s">
        <v>125</v>
      </c>
      <c r="E12" s="136" t="s">
        <v>126</v>
      </c>
    </row>
    <row r="13" spans="3:5" x14ac:dyDescent="0.2">
      <c r="C13" s="133">
        <v>1</v>
      </c>
      <c r="D13" s="134" t="s">
        <v>392</v>
      </c>
      <c r="E13" s="133" t="s">
        <v>105</v>
      </c>
    </row>
    <row r="14" spans="3:5" x14ac:dyDescent="0.2">
      <c r="C14" s="128">
        <f>+C13+1</f>
        <v>2</v>
      </c>
      <c r="D14" s="129" t="s">
        <v>393</v>
      </c>
      <c r="E14" s="128" t="s">
        <v>106</v>
      </c>
    </row>
    <row r="15" spans="3:5" x14ac:dyDescent="0.2">
      <c r="C15" s="128">
        <f t="shared" ref="C15:C30" si="0">+C14+1</f>
        <v>3</v>
      </c>
      <c r="D15" s="129" t="s">
        <v>394</v>
      </c>
      <c r="E15" s="128" t="s">
        <v>107</v>
      </c>
    </row>
    <row r="16" spans="3:5" x14ac:dyDescent="0.2">
      <c r="C16" s="128">
        <f t="shared" si="0"/>
        <v>4</v>
      </c>
      <c r="D16" s="129" t="s">
        <v>108</v>
      </c>
      <c r="E16" s="128" t="s">
        <v>109</v>
      </c>
    </row>
    <row r="17" spans="3:5" x14ac:dyDescent="0.2">
      <c r="C17" s="128">
        <f t="shared" si="0"/>
        <v>5</v>
      </c>
      <c r="D17" s="129" t="s">
        <v>395</v>
      </c>
      <c r="E17" s="128" t="s">
        <v>110</v>
      </c>
    </row>
    <row r="18" spans="3:5" x14ac:dyDescent="0.2">
      <c r="C18" s="128">
        <f t="shared" si="0"/>
        <v>6</v>
      </c>
      <c r="D18" s="129" t="s">
        <v>111</v>
      </c>
      <c r="E18" s="128" t="s">
        <v>112</v>
      </c>
    </row>
    <row r="19" spans="3:5" x14ac:dyDescent="0.2">
      <c r="C19" s="128">
        <f t="shared" si="0"/>
        <v>7</v>
      </c>
      <c r="D19" s="129" t="s">
        <v>396</v>
      </c>
      <c r="E19" s="128" t="s">
        <v>113</v>
      </c>
    </row>
    <row r="20" spans="3:5" x14ac:dyDescent="0.2">
      <c r="C20" s="128">
        <f t="shared" si="0"/>
        <v>8</v>
      </c>
      <c r="D20" s="129" t="s">
        <v>114</v>
      </c>
      <c r="E20" s="128" t="s">
        <v>397</v>
      </c>
    </row>
    <row r="21" spans="3:5" x14ac:dyDescent="0.2">
      <c r="C21" s="128">
        <f t="shared" si="0"/>
        <v>9</v>
      </c>
      <c r="D21" s="129" t="s">
        <v>398</v>
      </c>
      <c r="E21" s="128" t="s">
        <v>115</v>
      </c>
    </row>
    <row r="22" spans="3:5" x14ac:dyDescent="0.2">
      <c r="C22" s="128">
        <f t="shared" si="0"/>
        <v>10</v>
      </c>
      <c r="D22" s="129" t="s">
        <v>399</v>
      </c>
      <c r="E22" s="128" t="s">
        <v>400</v>
      </c>
    </row>
    <row r="23" spans="3:5" x14ac:dyDescent="0.2">
      <c r="C23" s="128">
        <f t="shared" si="0"/>
        <v>11</v>
      </c>
      <c r="D23" s="129" t="s">
        <v>401</v>
      </c>
      <c r="E23" s="128" t="s">
        <v>116</v>
      </c>
    </row>
    <row r="24" spans="3:5" x14ac:dyDescent="0.2">
      <c r="C24" s="128">
        <f t="shared" si="0"/>
        <v>12</v>
      </c>
      <c r="D24" s="129" t="s">
        <v>402</v>
      </c>
      <c r="E24" s="128" t="s">
        <v>117</v>
      </c>
    </row>
    <row r="25" spans="3:5" x14ac:dyDescent="0.2">
      <c r="C25" s="128">
        <f t="shared" si="0"/>
        <v>13</v>
      </c>
      <c r="D25" s="129" t="s">
        <v>403</v>
      </c>
      <c r="E25" s="128" t="s">
        <v>118</v>
      </c>
    </row>
    <row r="26" spans="3:5" x14ac:dyDescent="0.2">
      <c r="C26" s="128">
        <f t="shared" si="0"/>
        <v>14</v>
      </c>
      <c r="D26" s="129" t="s">
        <v>404</v>
      </c>
      <c r="E26" s="128" t="s">
        <v>119</v>
      </c>
    </row>
    <row r="27" spans="3:5" x14ac:dyDescent="0.2">
      <c r="C27" s="128">
        <f t="shared" si="0"/>
        <v>15</v>
      </c>
      <c r="D27" s="129" t="s">
        <v>405</v>
      </c>
      <c r="E27" s="128" t="s">
        <v>120</v>
      </c>
    </row>
    <row r="28" spans="3:5" x14ac:dyDescent="0.2">
      <c r="C28" s="128">
        <f t="shared" si="0"/>
        <v>16</v>
      </c>
      <c r="D28" s="129" t="s">
        <v>406</v>
      </c>
      <c r="E28" s="128" t="s">
        <v>121</v>
      </c>
    </row>
    <row r="29" spans="3:5" x14ac:dyDescent="0.2">
      <c r="C29" s="128">
        <f t="shared" si="0"/>
        <v>17</v>
      </c>
      <c r="D29" s="129" t="s">
        <v>326</v>
      </c>
      <c r="E29" s="128" t="s">
        <v>122</v>
      </c>
    </row>
    <row r="30" spans="3:5" x14ac:dyDescent="0.2">
      <c r="C30" s="128">
        <f t="shared" si="0"/>
        <v>18</v>
      </c>
      <c r="D30" s="129" t="s">
        <v>407</v>
      </c>
      <c r="E30" s="128" t="s">
        <v>123</v>
      </c>
    </row>
    <row r="31" spans="3:5" x14ac:dyDescent="0.2"/>
    <row r="32" spans="3:5" x14ac:dyDescent="0.2">
      <c r="C32" s="132" t="s">
        <v>320</v>
      </c>
      <c r="D32" s="131" t="s">
        <v>319</v>
      </c>
    </row>
    <row r="33" spans="3:5" x14ac:dyDescent="0.2"/>
    <row r="34" spans="3:5" x14ac:dyDescent="0.2">
      <c r="C34" s="126" t="s">
        <v>189</v>
      </c>
    </row>
    <row r="35" spans="3:5" x14ac:dyDescent="0.2"/>
    <row r="36" spans="3:5" x14ac:dyDescent="0.2">
      <c r="C36" s="135" t="s">
        <v>124</v>
      </c>
      <c r="D36" s="136" t="s">
        <v>125</v>
      </c>
      <c r="E36" s="136" t="s">
        <v>126</v>
      </c>
    </row>
    <row r="37" spans="3:5" x14ac:dyDescent="0.2">
      <c r="C37" s="133">
        <v>1</v>
      </c>
      <c r="D37" s="134" t="s">
        <v>127</v>
      </c>
      <c r="E37" s="133" t="s">
        <v>128</v>
      </c>
    </row>
    <row r="38" spans="3:5" x14ac:dyDescent="0.2">
      <c r="C38" s="128">
        <f>+C37+1</f>
        <v>2</v>
      </c>
      <c r="D38" s="129" t="s">
        <v>408</v>
      </c>
      <c r="E38" s="128" t="s">
        <v>129</v>
      </c>
    </row>
    <row r="39" spans="3:5" x14ac:dyDescent="0.2">
      <c r="C39" s="128">
        <f t="shared" ref="C39:C99" si="1">+C38+1</f>
        <v>3</v>
      </c>
      <c r="D39" s="129" t="s">
        <v>130</v>
      </c>
      <c r="E39" s="128" t="s">
        <v>131</v>
      </c>
    </row>
    <row r="40" spans="3:5" x14ac:dyDescent="0.2">
      <c r="C40" s="128">
        <f t="shared" si="1"/>
        <v>4</v>
      </c>
      <c r="D40" s="129" t="s">
        <v>409</v>
      </c>
      <c r="E40" s="128" t="s">
        <v>132</v>
      </c>
    </row>
    <row r="41" spans="3:5" x14ac:dyDescent="0.2">
      <c r="C41" s="128">
        <f t="shared" si="1"/>
        <v>5</v>
      </c>
      <c r="D41" s="129" t="s">
        <v>410</v>
      </c>
      <c r="E41" s="128" t="s">
        <v>411</v>
      </c>
    </row>
    <row r="42" spans="3:5" x14ac:dyDescent="0.2">
      <c r="C42" s="128">
        <f t="shared" si="1"/>
        <v>6</v>
      </c>
      <c r="D42" s="129" t="s">
        <v>412</v>
      </c>
      <c r="E42" s="128" t="s">
        <v>413</v>
      </c>
    </row>
    <row r="43" spans="3:5" x14ac:dyDescent="0.2">
      <c r="C43" s="128">
        <f t="shared" si="1"/>
        <v>7</v>
      </c>
      <c r="D43" s="129" t="s">
        <v>414</v>
      </c>
      <c r="E43" s="128" t="s">
        <v>134</v>
      </c>
    </row>
    <row r="44" spans="3:5" x14ac:dyDescent="0.2">
      <c r="C44" s="128">
        <f t="shared" si="1"/>
        <v>8</v>
      </c>
      <c r="D44" s="129" t="s">
        <v>415</v>
      </c>
      <c r="E44" s="128" t="s">
        <v>135</v>
      </c>
    </row>
    <row r="45" spans="3:5" x14ac:dyDescent="0.2">
      <c r="C45" s="128">
        <f t="shared" si="1"/>
        <v>9</v>
      </c>
      <c r="D45" s="129" t="s">
        <v>416</v>
      </c>
      <c r="E45" s="128" t="s">
        <v>133</v>
      </c>
    </row>
    <row r="46" spans="3:5" x14ac:dyDescent="0.2">
      <c r="C46" s="128">
        <f t="shared" si="1"/>
        <v>10</v>
      </c>
      <c r="D46" s="129" t="s">
        <v>417</v>
      </c>
      <c r="E46" s="128" t="s">
        <v>136</v>
      </c>
    </row>
    <row r="47" spans="3:5" x14ac:dyDescent="0.2">
      <c r="C47" s="128">
        <f t="shared" si="1"/>
        <v>11</v>
      </c>
      <c r="D47" s="129" t="s">
        <v>418</v>
      </c>
      <c r="E47" s="128" t="s">
        <v>140</v>
      </c>
    </row>
    <row r="48" spans="3:5" x14ac:dyDescent="0.2">
      <c r="C48" s="128">
        <f t="shared" si="1"/>
        <v>12</v>
      </c>
      <c r="D48" s="129" t="s">
        <v>419</v>
      </c>
      <c r="E48" s="128" t="s">
        <v>141</v>
      </c>
    </row>
    <row r="49" spans="3:5" x14ac:dyDescent="0.2">
      <c r="C49" s="128">
        <f t="shared" si="1"/>
        <v>13</v>
      </c>
      <c r="D49" s="129" t="s">
        <v>420</v>
      </c>
      <c r="E49" s="128" t="s">
        <v>137</v>
      </c>
    </row>
    <row r="50" spans="3:5" x14ac:dyDescent="0.2">
      <c r="C50" s="128">
        <f t="shared" si="1"/>
        <v>14</v>
      </c>
      <c r="D50" s="129" t="s">
        <v>142</v>
      </c>
      <c r="E50" s="128" t="s">
        <v>143</v>
      </c>
    </row>
    <row r="51" spans="3:5" x14ac:dyDescent="0.2">
      <c r="C51" s="128">
        <f t="shared" si="1"/>
        <v>15</v>
      </c>
      <c r="D51" s="129" t="s">
        <v>421</v>
      </c>
      <c r="E51" s="128" t="s">
        <v>422</v>
      </c>
    </row>
    <row r="52" spans="3:5" x14ac:dyDescent="0.2">
      <c r="C52" s="128">
        <f t="shared" si="1"/>
        <v>16</v>
      </c>
      <c r="D52" s="129" t="s">
        <v>423</v>
      </c>
      <c r="E52" s="128" t="s">
        <v>139</v>
      </c>
    </row>
    <row r="53" spans="3:5" x14ac:dyDescent="0.2">
      <c r="C53" s="128">
        <f t="shared" si="1"/>
        <v>17</v>
      </c>
      <c r="D53" s="129" t="s">
        <v>424</v>
      </c>
      <c r="E53" s="128" t="s">
        <v>138</v>
      </c>
    </row>
    <row r="54" spans="3:5" x14ac:dyDescent="0.2">
      <c r="C54" s="128">
        <f t="shared" si="1"/>
        <v>18</v>
      </c>
      <c r="D54" s="129" t="s">
        <v>425</v>
      </c>
      <c r="E54" s="128" t="s">
        <v>144</v>
      </c>
    </row>
    <row r="55" spans="3:5" x14ac:dyDescent="0.2">
      <c r="C55" s="128">
        <f t="shared" si="1"/>
        <v>19</v>
      </c>
      <c r="D55" s="129" t="s">
        <v>426</v>
      </c>
      <c r="E55" s="128" t="s">
        <v>182</v>
      </c>
    </row>
    <row r="56" spans="3:5" x14ac:dyDescent="0.2">
      <c r="C56" s="128">
        <f t="shared" si="1"/>
        <v>20</v>
      </c>
      <c r="D56" s="129" t="s">
        <v>427</v>
      </c>
      <c r="E56" s="128" t="s">
        <v>145</v>
      </c>
    </row>
    <row r="57" spans="3:5" x14ac:dyDescent="0.2">
      <c r="C57" s="128">
        <f t="shared" si="1"/>
        <v>21</v>
      </c>
      <c r="D57" s="129" t="s">
        <v>428</v>
      </c>
      <c r="E57" s="128" t="s">
        <v>146</v>
      </c>
    </row>
    <row r="58" spans="3:5" x14ac:dyDescent="0.2">
      <c r="C58" s="128">
        <f t="shared" si="1"/>
        <v>22</v>
      </c>
      <c r="D58" s="129" t="s">
        <v>429</v>
      </c>
      <c r="E58" s="128" t="s">
        <v>147</v>
      </c>
    </row>
    <row r="59" spans="3:5" x14ac:dyDescent="0.2">
      <c r="C59" s="128">
        <f t="shared" si="1"/>
        <v>23</v>
      </c>
      <c r="D59" s="129" t="s">
        <v>430</v>
      </c>
      <c r="E59" s="128" t="s">
        <v>148</v>
      </c>
    </row>
    <row r="60" spans="3:5" x14ac:dyDescent="0.2">
      <c r="C60" s="128">
        <f t="shared" si="1"/>
        <v>24</v>
      </c>
      <c r="D60" s="129" t="s">
        <v>149</v>
      </c>
      <c r="E60" s="128" t="s">
        <v>150</v>
      </c>
    </row>
    <row r="61" spans="3:5" x14ac:dyDescent="0.2">
      <c r="C61" s="128">
        <f t="shared" si="1"/>
        <v>25</v>
      </c>
      <c r="D61" s="129" t="s">
        <v>431</v>
      </c>
      <c r="E61" s="128" t="s">
        <v>432</v>
      </c>
    </row>
    <row r="62" spans="3:5" x14ac:dyDescent="0.2">
      <c r="C62" s="128">
        <f t="shared" si="1"/>
        <v>26</v>
      </c>
      <c r="D62" s="129" t="s">
        <v>433</v>
      </c>
      <c r="E62" s="128" t="s">
        <v>151</v>
      </c>
    </row>
    <row r="63" spans="3:5" x14ac:dyDescent="0.2">
      <c r="C63" s="128">
        <f t="shared" si="1"/>
        <v>27</v>
      </c>
      <c r="D63" s="129" t="s">
        <v>434</v>
      </c>
      <c r="E63" s="128" t="s">
        <v>152</v>
      </c>
    </row>
    <row r="64" spans="3:5" x14ac:dyDescent="0.2">
      <c r="C64" s="128">
        <f t="shared" si="1"/>
        <v>28</v>
      </c>
      <c r="D64" s="129" t="s">
        <v>435</v>
      </c>
      <c r="E64" s="128" t="s">
        <v>153</v>
      </c>
    </row>
    <row r="65" spans="3:5" x14ac:dyDescent="0.2">
      <c r="C65" s="128">
        <f t="shared" si="1"/>
        <v>29</v>
      </c>
      <c r="D65" s="129" t="s">
        <v>154</v>
      </c>
      <c r="E65" s="128" t="s">
        <v>155</v>
      </c>
    </row>
    <row r="66" spans="3:5" x14ac:dyDescent="0.2">
      <c r="C66" s="128">
        <f t="shared" si="1"/>
        <v>30</v>
      </c>
      <c r="D66" s="129" t="s">
        <v>436</v>
      </c>
      <c r="E66" s="128" t="s">
        <v>156</v>
      </c>
    </row>
    <row r="67" spans="3:5" x14ac:dyDescent="0.2">
      <c r="C67" s="128">
        <f t="shared" si="1"/>
        <v>31</v>
      </c>
      <c r="D67" s="129" t="s">
        <v>437</v>
      </c>
      <c r="E67" s="128" t="s">
        <v>157</v>
      </c>
    </row>
    <row r="68" spans="3:5" x14ac:dyDescent="0.2">
      <c r="C68" s="128">
        <f t="shared" si="1"/>
        <v>32</v>
      </c>
      <c r="D68" s="129" t="s">
        <v>158</v>
      </c>
      <c r="E68" s="128" t="s">
        <v>159</v>
      </c>
    </row>
    <row r="69" spans="3:5" x14ac:dyDescent="0.2">
      <c r="C69" s="128">
        <f t="shared" si="1"/>
        <v>33</v>
      </c>
      <c r="D69" s="129" t="s">
        <v>438</v>
      </c>
      <c r="E69" s="128" t="s">
        <v>160</v>
      </c>
    </row>
    <row r="70" spans="3:5" x14ac:dyDescent="0.2">
      <c r="C70" s="128">
        <f t="shared" si="1"/>
        <v>34</v>
      </c>
      <c r="D70" s="129" t="s">
        <v>439</v>
      </c>
      <c r="E70" s="128" t="s">
        <v>440</v>
      </c>
    </row>
    <row r="71" spans="3:5" x14ac:dyDescent="0.2">
      <c r="C71" s="128">
        <f t="shared" si="1"/>
        <v>35</v>
      </c>
      <c r="D71" s="129" t="s">
        <v>441</v>
      </c>
      <c r="E71" s="128" t="s">
        <v>442</v>
      </c>
    </row>
    <row r="72" spans="3:5" x14ac:dyDescent="0.2">
      <c r="C72" s="128">
        <f t="shared" si="1"/>
        <v>36</v>
      </c>
      <c r="D72" s="129" t="s">
        <v>443</v>
      </c>
      <c r="E72" s="128" t="s">
        <v>163</v>
      </c>
    </row>
    <row r="73" spans="3:5" x14ac:dyDescent="0.2">
      <c r="C73" s="128">
        <f t="shared" si="1"/>
        <v>37</v>
      </c>
      <c r="D73" s="129" t="s">
        <v>444</v>
      </c>
      <c r="E73" s="128" t="s">
        <v>164</v>
      </c>
    </row>
    <row r="74" spans="3:5" x14ac:dyDescent="0.2">
      <c r="C74" s="128">
        <f t="shared" si="1"/>
        <v>38</v>
      </c>
      <c r="D74" s="129" t="s">
        <v>445</v>
      </c>
      <c r="E74" s="128" t="s">
        <v>165</v>
      </c>
    </row>
    <row r="75" spans="3:5" x14ac:dyDescent="0.2">
      <c r="C75" s="128">
        <f t="shared" si="1"/>
        <v>39</v>
      </c>
      <c r="D75" s="129" t="s">
        <v>446</v>
      </c>
      <c r="E75" s="128" t="s">
        <v>166</v>
      </c>
    </row>
    <row r="76" spans="3:5" x14ac:dyDescent="0.2">
      <c r="C76" s="128">
        <f t="shared" si="1"/>
        <v>40</v>
      </c>
      <c r="D76" s="129" t="s">
        <v>447</v>
      </c>
      <c r="E76" s="128" t="s">
        <v>167</v>
      </c>
    </row>
    <row r="77" spans="3:5" x14ac:dyDescent="0.2">
      <c r="C77" s="128">
        <f t="shared" si="1"/>
        <v>41</v>
      </c>
      <c r="D77" s="129" t="s">
        <v>448</v>
      </c>
      <c r="E77" s="128" t="s">
        <v>168</v>
      </c>
    </row>
    <row r="78" spans="3:5" x14ac:dyDescent="0.2">
      <c r="C78" s="128">
        <f t="shared" si="1"/>
        <v>42</v>
      </c>
      <c r="D78" s="129" t="s">
        <v>169</v>
      </c>
      <c r="E78" s="128" t="s">
        <v>170</v>
      </c>
    </row>
    <row r="79" spans="3:5" x14ac:dyDescent="0.2">
      <c r="C79" s="128">
        <f t="shared" si="1"/>
        <v>43</v>
      </c>
      <c r="D79" s="129" t="s">
        <v>449</v>
      </c>
      <c r="E79" s="128" t="s">
        <v>171</v>
      </c>
    </row>
    <row r="80" spans="3:5" x14ac:dyDescent="0.2">
      <c r="C80" s="128">
        <f t="shared" si="1"/>
        <v>44</v>
      </c>
      <c r="D80" s="129" t="s">
        <v>450</v>
      </c>
      <c r="E80" s="128" t="s">
        <v>172</v>
      </c>
    </row>
    <row r="81" spans="3:5" x14ac:dyDescent="0.2">
      <c r="C81" s="128">
        <f t="shared" si="1"/>
        <v>45</v>
      </c>
      <c r="D81" s="129" t="s">
        <v>451</v>
      </c>
      <c r="E81" s="128" t="s">
        <v>173</v>
      </c>
    </row>
    <row r="82" spans="3:5" x14ac:dyDescent="0.2">
      <c r="C82" s="128">
        <f t="shared" si="1"/>
        <v>46</v>
      </c>
      <c r="D82" s="129" t="s">
        <v>452</v>
      </c>
      <c r="E82" s="128" t="s">
        <v>161</v>
      </c>
    </row>
    <row r="83" spans="3:5" x14ac:dyDescent="0.2">
      <c r="C83" s="128">
        <f t="shared" si="1"/>
        <v>47</v>
      </c>
      <c r="D83" s="129" t="s">
        <v>453</v>
      </c>
      <c r="E83" s="128" t="s">
        <v>174</v>
      </c>
    </row>
    <row r="84" spans="3:5" x14ac:dyDescent="0.2">
      <c r="C84" s="128">
        <f t="shared" si="1"/>
        <v>48</v>
      </c>
      <c r="D84" s="129" t="s">
        <v>454</v>
      </c>
      <c r="E84" s="128" t="s">
        <v>175</v>
      </c>
    </row>
    <row r="85" spans="3:5" x14ac:dyDescent="0.2">
      <c r="C85" s="128">
        <f t="shared" si="1"/>
        <v>49</v>
      </c>
      <c r="D85" s="129" t="s">
        <v>455</v>
      </c>
      <c r="E85" s="128" t="s">
        <v>176</v>
      </c>
    </row>
    <row r="86" spans="3:5" x14ac:dyDescent="0.2">
      <c r="C86" s="128">
        <f t="shared" si="1"/>
        <v>50</v>
      </c>
      <c r="D86" s="129" t="s">
        <v>456</v>
      </c>
      <c r="E86" s="128" t="s">
        <v>177</v>
      </c>
    </row>
    <row r="87" spans="3:5" x14ac:dyDescent="0.2">
      <c r="C87" s="128">
        <f t="shared" si="1"/>
        <v>51</v>
      </c>
      <c r="D87" s="129" t="s">
        <v>457</v>
      </c>
      <c r="E87" s="128" t="s">
        <v>178</v>
      </c>
    </row>
    <row r="88" spans="3:5" x14ac:dyDescent="0.2">
      <c r="C88" s="128">
        <f t="shared" si="1"/>
        <v>52</v>
      </c>
      <c r="D88" s="129" t="s">
        <v>458</v>
      </c>
      <c r="E88" s="128" t="s">
        <v>459</v>
      </c>
    </row>
    <row r="89" spans="3:5" x14ac:dyDescent="0.2">
      <c r="C89" s="128">
        <f t="shared" si="1"/>
        <v>53</v>
      </c>
      <c r="D89" s="129" t="s">
        <v>460</v>
      </c>
      <c r="E89" s="128" t="s">
        <v>461</v>
      </c>
    </row>
    <row r="90" spans="3:5" x14ac:dyDescent="0.2">
      <c r="C90" s="128">
        <f t="shared" si="1"/>
        <v>54</v>
      </c>
      <c r="D90" s="129" t="s">
        <v>462</v>
      </c>
      <c r="E90" s="128" t="s">
        <v>179</v>
      </c>
    </row>
    <row r="91" spans="3:5" x14ac:dyDescent="0.2">
      <c r="C91" s="128">
        <f t="shared" si="1"/>
        <v>55</v>
      </c>
      <c r="D91" s="129" t="s">
        <v>463</v>
      </c>
      <c r="E91" s="128" t="s">
        <v>162</v>
      </c>
    </row>
    <row r="92" spans="3:5" x14ac:dyDescent="0.2">
      <c r="C92" s="128">
        <f t="shared" si="1"/>
        <v>56</v>
      </c>
      <c r="D92" s="129" t="s">
        <v>180</v>
      </c>
      <c r="E92" s="128" t="s">
        <v>181</v>
      </c>
    </row>
    <row r="93" spans="3:5" x14ac:dyDescent="0.2">
      <c r="C93" s="128">
        <f t="shared" si="1"/>
        <v>57</v>
      </c>
      <c r="D93" s="129" t="s">
        <v>464</v>
      </c>
      <c r="E93" s="128" t="s">
        <v>465</v>
      </c>
    </row>
    <row r="94" spans="3:5" x14ac:dyDescent="0.2">
      <c r="C94" s="128">
        <f t="shared" si="1"/>
        <v>58</v>
      </c>
      <c r="D94" s="129" t="s">
        <v>466</v>
      </c>
      <c r="E94" s="128" t="s">
        <v>183</v>
      </c>
    </row>
    <row r="95" spans="3:5" x14ac:dyDescent="0.2">
      <c r="C95" s="128">
        <f t="shared" si="1"/>
        <v>59</v>
      </c>
      <c r="D95" s="129" t="s">
        <v>467</v>
      </c>
      <c r="E95" s="128" t="s">
        <v>184</v>
      </c>
    </row>
    <row r="96" spans="3:5" x14ac:dyDescent="0.2">
      <c r="C96" s="128">
        <f t="shared" si="1"/>
        <v>60</v>
      </c>
      <c r="D96" s="129" t="s">
        <v>468</v>
      </c>
      <c r="E96" s="128" t="s">
        <v>185</v>
      </c>
    </row>
    <row r="97" spans="3:5" x14ac:dyDescent="0.2">
      <c r="C97" s="128">
        <f t="shared" si="1"/>
        <v>61</v>
      </c>
      <c r="D97" s="129" t="s">
        <v>469</v>
      </c>
      <c r="E97" s="128" t="s">
        <v>186</v>
      </c>
    </row>
    <row r="98" spans="3:5" x14ac:dyDescent="0.2">
      <c r="C98" s="128">
        <f t="shared" si="1"/>
        <v>62</v>
      </c>
      <c r="D98" s="129" t="s">
        <v>470</v>
      </c>
      <c r="E98" s="128" t="s">
        <v>187</v>
      </c>
    </row>
    <row r="99" spans="3:5" x14ac:dyDescent="0.2">
      <c r="C99" s="128">
        <f t="shared" si="1"/>
        <v>63</v>
      </c>
      <c r="D99" s="129" t="s">
        <v>471</v>
      </c>
      <c r="E99" s="128" t="s">
        <v>188</v>
      </c>
    </row>
    <row r="100" spans="3:5" x14ac:dyDescent="0.2"/>
    <row r="101" spans="3:5" x14ac:dyDescent="0.2">
      <c r="C101" s="132" t="s">
        <v>322</v>
      </c>
      <c r="D101" s="131" t="s">
        <v>321</v>
      </c>
    </row>
    <row r="102" spans="3:5" x14ac:dyDescent="0.2"/>
    <row r="103" spans="3:5" ht="26.25" customHeight="1" x14ac:dyDescent="0.2">
      <c r="C103" s="224" t="s">
        <v>323</v>
      </c>
      <c r="D103" s="224"/>
      <c r="E103" s="224"/>
    </row>
    <row r="104" spans="3:5" x14ac:dyDescent="0.2"/>
    <row r="105" spans="3:5" x14ac:dyDescent="0.2">
      <c r="C105" s="135" t="s">
        <v>124</v>
      </c>
      <c r="D105" s="136" t="s">
        <v>125</v>
      </c>
      <c r="E105" s="136" t="s">
        <v>126</v>
      </c>
    </row>
    <row r="106" spans="3:5" x14ac:dyDescent="0.2">
      <c r="C106" s="133">
        <v>1</v>
      </c>
      <c r="D106" s="134" t="s">
        <v>472</v>
      </c>
      <c r="E106" s="133" t="s">
        <v>191</v>
      </c>
    </row>
    <row r="107" spans="3:5" x14ac:dyDescent="0.2">
      <c r="C107" s="128">
        <f>+C106+1</f>
        <v>2</v>
      </c>
      <c r="D107" s="129" t="s">
        <v>473</v>
      </c>
      <c r="E107" s="128" t="s">
        <v>197</v>
      </c>
    </row>
    <row r="108" spans="3:5" x14ac:dyDescent="0.2">
      <c r="C108" s="128">
        <f t="shared" ref="C108:C118" si="2">+C107+1</f>
        <v>3</v>
      </c>
      <c r="D108" s="129" t="s">
        <v>474</v>
      </c>
      <c r="E108" s="128" t="s">
        <v>190</v>
      </c>
    </row>
    <row r="109" spans="3:5" x14ac:dyDescent="0.2">
      <c r="C109" s="128">
        <f t="shared" si="2"/>
        <v>4</v>
      </c>
      <c r="D109" s="129" t="s">
        <v>475</v>
      </c>
      <c r="E109" s="128" t="s">
        <v>192</v>
      </c>
    </row>
    <row r="110" spans="3:5" x14ac:dyDescent="0.2">
      <c r="C110" s="128">
        <f t="shared" si="2"/>
        <v>5</v>
      </c>
      <c r="D110" s="129" t="s">
        <v>198</v>
      </c>
      <c r="E110" s="128" t="s">
        <v>476</v>
      </c>
    </row>
    <row r="111" spans="3:5" x14ac:dyDescent="0.2">
      <c r="C111" s="128">
        <f t="shared" si="2"/>
        <v>6</v>
      </c>
      <c r="D111" s="129" t="s">
        <v>477</v>
      </c>
      <c r="E111" s="128" t="s">
        <v>195</v>
      </c>
    </row>
    <row r="112" spans="3:5" x14ac:dyDescent="0.2">
      <c r="C112" s="128">
        <f t="shared" si="2"/>
        <v>7</v>
      </c>
      <c r="D112" s="129" t="s">
        <v>478</v>
      </c>
      <c r="E112" s="128" t="s">
        <v>193</v>
      </c>
    </row>
    <row r="113" spans="3:5" x14ac:dyDescent="0.2">
      <c r="C113" s="128">
        <f t="shared" si="2"/>
        <v>8</v>
      </c>
      <c r="D113" s="129" t="s">
        <v>327</v>
      </c>
      <c r="E113" s="128" t="s">
        <v>194</v>
      </c>
    </row>
    <row r="114" spans="3:5" x14ac:dyDescent="0.2">
      <c r="C114" s="128">
        <f t="shared" si="2"/>
        <v>9</v>
      </c>
      <c r="D114" s="129" t="s">
        <v>479</v>
      </c>
      <c r="E114" s="128" t="s">
        <v>200</v>
      </c>
    </row>
    <row r="115" spans="3:5" x14ac:dyDescent="0.2">
      <c r="C115" s="128">
        <f t="shared" si="2"/>
        <v>10</v>
      </c>
      <c r="D115" s="129" t="s">
        <v>480</v>
      </c>
      <c r="E115" s="128" t="s">
        <v>196</v>
      </c>
    </row>
    <row r="116" spans="3:5" x14ac:dyDescent="0.2">
      <c r="C116" s="128">
        <f t="shared" si="2"/>
        <v>11</v>
      </c>
      <c r="D116" s="129" t="s">
        <v>481</v>
      </c>
      <c r="E116" s="128" t="s">
        <v>199</v>
      </c>
    </row>
    <row r="117" spans="3:5" x14ac:dyDescent="0.2">
      <c r="C117" s="128">
        <f t="shared" si="2"/>
        <v>12</v>
      </c>
      <c r="D117" s="129" t="s">
        <v>482</v>
      </c>
      <c r="E117" s="128" t="s">
        <v>201</v>
      </c>
    </row>
    <row r="118" spans="3:5" x14ac:dyDescent="0.2">
      <c r="C118" s="128">
        <f t="shared" si="2"/>
        <v>13</v>
      </c>
      <c r="D118" s="129" t="s">
        <v>483</v>
      </c>
      <c r="E118" s="128" t="s">
        <v>202</v>
      </c>
    </row>
    <row r="119" spans="3:5" x14ac:dyDescent="0.2"/>
    <row r="120" spans="3:5" x14ac:dyDescent="0.2">
      <c r="C120" s="132" t="s">
        <v>325</v>
      </c>
      <c r="D120" s="132" t="s">
        <v>324</v>
      </c>
    </row>
    <row r="121" spans="3:5" x14ac:dyDescent="0.2"/>
    <row r="122" spans="3:5" ht="26.25" customHeight="1" x14ac:dyDescent="0.2">
      <c r="C122" s="224" t="s">
        <v>484</v>
      </c>
      <c r="D122" s="224"/>
      <c r="E122" s="224"/>
    </row>
    <row r="123" spans="3:5" x14ac:dyDescent="0.2"/>
    <row r="124" spans="3:5" x14ac:dyDescent="0.2">
      <c r="C124" s="135" t="s">
        <v>124</v>
      </c>
      <c r="D124" s="136" t="s">
        <v>125</v>
      </c>
      <c r="E124" s="136" t="s">
        <v>126</v>
      </c>
    </row>
    <row r="125" spans="3:5" x14ac:dyDescent="0.2">
      <c r="C125" s="133">
        <v>1</v>
      </c>
      <c r="D125" s="134" t="s">
        <v>212</v>
      </c>
      <c r="E125" s="133" t="s">
        <v>213</v>
      </c>
    </row>
    <row r="126" spans="3:5" x14ac:dyDescent="0.2">
      <c r="C126" s="128">
        <f>+C125+1</f>
        <v>2</v>
      </c>
      <c r="D126" s="129" t="s">
        <v>204</v>
      </c>
      <c r="E126" s="128" t="s">
        <v>205</v>
      </c>
    </row>
    <row r="127" spans="3:5" x14ac:dyDescent="0.2">
      <c r="C127" s="128">
        <f t="shared" ref="C127:C190" si="3">+C126+1</f>
        <v>3</v>
      </c>
      <c r="D127" s="129" t="s">
        <v>208</v>
      </c>
      <c r="E127" s="128" t="s">
        <v>209</v>
      </c>
    </row>
    <row r="128" spans="3:5" x14ac:dyDescent="0.2">
      <c r="C128" s="128">
        <f t="shared" si="3"/>
        <v>4</v>
      </c>
      <c r="D128" s="129" t="s">
        <v>210</v>
      </c>
      <c r="E128" s="128" t="s">
        <v>211</v>
      </c>
    </row>
    <row r="129" spans="3:5" x14ac:dyDescent="0.2">
      <c r="C129" s="128">
        <f t="shared" si="3"/>
        <v>5</v>
      </c>
      <c r="D129" s="129" t="s">
        <v>485</v>
      </c>
      <c r="E129" s="128" t="s">
        <v>486</v>
      </c>
    </row>
    <row r="130" spans="3:5" x14ac:dyDescent="0.2">
      <c r="C130" s="128">
        <f t="shared" si="3"/>
        <v>6</v>
      </c>
      <c r="D130" s="129" t="s">
        <v>487</v>
      </c>
      <c r="E130" s="128" t="s">
        <v>246</v>
      </c>
    </row>
    <row r="131" spans="3:5" x14ac:dyDescent="0.2">
      <c r="C131" s="128">
        <f t="shared" si="3"/>
        <v>7</v>
      </c>
      <c r="D131" s="129" t="s">
        <v>488</v>
      </c>
      <c r="E131" s="128" t="s">
        <v>247</v>
      </c>
    </row>
    <row r="132" spans="3:5" x14ac:dyDescent="0.2">
      <c r="C132" s="128">
        <f t="shared" si="3"/>
        <v>8</v>
      </c>
      <c r="D132" s="129" t="s">
        <v>489</v>
      </c>
      <c r="E132" s="128" t="s">
        <v>217</v>
      </c>
    </row>
    <row r="133" spans="3:5" x14ac:dyDescent="0.2">
      <c r="C133" s="128">
        <f t="shared" si="3"/>
        <v>9</v>
      </c>
      <c r="D133" s="129" t="s">
        <v>490</v>
      </c>
      <c r="E133" s="128" t="s">
        <v>250</v>
      </c>
    </row>
    <row r="134" spans="3:5" x14ac:dyDescent="0.2">
      <c r="C134" s="128">
        <f t="shared" si="3"/>
        <v>10</v>
      </c>
      <c r="D134" s="129" t="s">
        <v>491</v>
      </c>
      <c r="E134" s="128" t="s">
        <v>215</v>
      </c>
    </row>
    <row r="135" spans="3:5" x14ac:dyDescent="0.2">
      <c r="C135" s="128">
        <f t="shared" si="3"/>
        <v>11</v>
      </c>
      <c r="D135" s="129" t="s">
        <v>492</v>
      </c>
      <c r="E135" s="128" t="s">
        <v>214</v>
      </c>
    </row>
    <row r="136" spans="3:5" x14ac:dyDescent="0.2">
      <c r="C136" s="128">
        <f t="shared" si="3"/>
        <v>12</v>
      </c>
      <c r="D136" s="129" t="s">
        <v>493</v>
      </c>
      <c r="E136" s="128" t="s">
        <v>266</v>
      </c>
    </row>
    <row r="137" spans="3:5" x14ac:dyDescent="0.2">
      <c r="C137" s="128">
        <f t="shared" si="3"/>
        <v>13</v>
      </c>
      <c r="D137" s="129" t="s">
        <v>494</v>
      </c>
      <c r="E137" s="128" t="s">
        <v>216</v>
      </c>
    </row>
    <row r="138" spans="3:5" x14ac:dyDescent="0.2">
      <c r="C138" s="128">
        <f t="shared" si="3"/>
        <v>14</v>
      </c>
      <c r="D138" s="129" t="s">
        <v>259</v>
      </c>
      <c r="E138" s="128" t="s">
        <v>260</v>
      </c>
    </row>
    <row r="139" spans="3:5" x14ac:dyDescent="0.2">
      <c r="C139" s="128">
        <f t="shared" si="3"/>
        <v>15</v>
      </c>
      <c r="D139" s="129" t="s">
        <v>495</v>
      </c>
      <c r="E139" s="128" t="s">
        <v>203</v>
      </c>
    </row>
    <row r="140" spans="3:5" x14ac:dyDescent="0.2">
      <c r="C140" s="128">
        <f t="shared" si="3"/>
        <v>16</v>
      </c>
      <c r="D140" s="129" t="s">
        <v>496</v>
      </c>
      <c r="E140" s="128" t="s">
        <v>219</v>
      </c>
    </row>
    <row r="141" spans="3:5" x14ac:dyDescent="0.2">
      <c r="C141" s="128">
        <f t="shared" si="3"/>
        <v>17</v>
      </c>
      <c r="D141" s="129" t="s">
        <v>497</v>
      </c>
      <c r="E141" s="128" t="s">
        <v>218</v>
      </c>
    </row>
    <row r="142" spans="3:5" x14ac:dyDescent="0.2">
      <c r="C142" s="128">
        <f t="shared" si="3"/>
        <v>18</v>
      </c>
      <c r="D142" s="129" t="s">
        <v>220</v>
      </c>
      <c r="E142" s="128" t="s">
        <v>221</v>
      </c>
    </row>
    <row r="143" spans="3:5" x14ac:dyDescent="0.2">
      <c r="C143" s="128">
        <f t="shared" si="3"/>
        <v>19</v>
      </c>
      <c r="D143" s="129" t="s">
        <v>498</v>
      </c>
      <c r="E143" s="128" t="s">
        <v>222</v>
      </c>
    </row>
    <row r="144" spans="3:5" x14ac:dyDescent="0.2">
      <c r="C144" s="128">
        <f t="shared" si="3"/>
        <v>20</v>
      </c>
      <c r="D144" s="129" t="s">
        <v>499</v>
      </c>
      <c r="E144" s="128" t="s">
        <v>223</v>
      </c>
    </row>
    <row r="145" spans="3:5" x14ac:dyDescent="0.2">
      <c r="C145" s="128">
        <f t="shared" si="3"/>
        <v>21</v>
      </c>
      <c r="D145" s="129" t="s">
        <v>226</v>
      </c>
      <c r="E145" s="128" t="s">
        <v>227</v>
      </c>
    </row>
    <row r="146" spans="3:5" x14ac:dyDescent="0.2">
      <c r="C146" s="128">
        <f t="shared" si="3"/>
        <v>22</v>
      </c>
      <c r="D146" s="129" t="s">
        <v>263</v>
      </c>
      <c r="E146" s="128" t="s">
        <v>264</v>
      </c>
    </row>
    <row r="147" spans="3:5" x14ac:dyDescent="0.2">
      <c r="C147" s="128">
        <f t="shared" si="3"/>
        <v>23</v>
      </c>
      <c r="D147" s="129" t="s">
        <v>500</v>
      </c>
      <c r="E147" s="128" t="s">
        <v>501</v>
      </c>
    </row>
    <row r="148" spans="3:5" x14ac:dyDescent="0.2">
      <c r="C148" s="128">
        <f t="shared" si="3"/>
        <v>24</v>
      </c>
      <c r="D148" s="129" t="s">
        <v>228</v>
      </c>
      <c r="E148" s="128" t="s">
        <v>229</v>
      </c>
    </row>
    <row r="149" spans="3:5" x14ac:dyDescent="0.2">
      <c r="C149" s="128">
        <f t="shared" si="3"/>
        <v>25</v>
      </c>
      <c r="D149" s="129" t="s">
        <v>502</v>
      </c>
      <c r="E149" s="128" t="s">
        <v>231</v>
      </c>
    </row>
    <row r="150" spans="3:5" x14ac:dyDescent="0.2">
      <c r="C150" s="128">
        <f t="shared" si="3"/>
        <v>26</v>
      </c>
      <c r="D150" s="129" t="s">
        <v>503</v>
      </c>
      <c r="E150" s="128" t="s">
        <v>230</v>
      </c>
    </row>
    <row r="151" spans="3:5" x14ac:dyDescent="0.2">
      <c r="C151" s="128">
        <f t="shared" si="3"/>
        <v>27</v>
      </c>
      <c r="D151" s="129" t="s">
        <v>232</v>
      </c>
      <c r="E151" s="128" t="s">
        <v>233</v>
      </c>
    </row>
    <row r="152" spans="3:5" x14ac:dyDescent="0.2">
      <c r="C152" s="128">
        <f t="shared" si="3"/>
        <v>28</v>
      </c>
      <c r="D152" s="129" t="s">
        <v>257</v>
      </c>
      <c r="E152" s="128" t="s">
        <v>258</v>
      </c>
    </row>
    <row r="153" spans="3:5" x14ac:dyDescent="0.2">
      <c r="C153" s="128">
        <f t="shared" si="3"/>
        <v>29</v>
      </c>
      <c r="D153" s="129" t="s">
        <v>504</v>
      </c>
      <c r="E153" s="128" t="s">
        <v>505</v>
      </c>
    </row>
    <row r="154" spans="3:5" x14ac:dyDescent="0.2">
      <c r="C154" s="128">
        <f t="shared" si="3"/>
        <v>30</v>
      </c>
      <c r="D154" s="129" t="s">
        <v>234</v>
      </c>
      <c r="E154" s="128" t="s">
        <v>235</v>
      </c>
    </row>
    <row r="155" spans="3:5" x14ac:dyDescent="0.2">
      <c r="C155" s="128">
        <f t="shared" si="3"/>
        <v>31</v>
      </c>
      <c r="D155" s="129" t="s">
        <v>506</v>
      </c>
      <c r="E155" s="128" t="s">
        <v>236</v>
      </c>
    </row>
    <row r="156" spans="3:5" x14ac:dyDescent="0.2">
      <c r="C156" s="128">
        <f t="shared" si="3"/>
        <v>32</v>
      </c>
      <c r="D156" s="129" t="s">
        <v>237</v>
      </c>
      <c r="E156" s="128" t="s">
        <v>238</v>
      </c>
    </row>
    <row r="157" spans="3:5" x14ac:dyDescent="0.2">
      <c r="C157" s="128">
        <f t="shared" si="3"/>
        <v>33</v>
      </c>
      <c r="D157" s="129" t="s">
        <v>239</v>
      </c>
      <c r="E157" s="128" t="s">
        <v>240</v>
      </c>
    </row>
    <row r="158" spans="3:5" x14ac:dyDescent="0.2">
      <c r="C158" s="128">
        <f t="shared" si="3"/>
        <v>34</v>
      </c>
      <c r="D158" s="129" t="s">
        <v>507</v>
      </c>
      <c r="E158" s="128" t="s">
        <v>241</v>
      </c>
    </row>
    <row r="159" spans="3:5" x14ac:dyDescent="0.2">
      <c r="C159" s="128">
        <f t="shared" si="3"/>
        <v>35</v>
      </c>
      <c r="D159" s="129" t="s">
        <v>242</v>
      </c>
      <c r="E159" s="128" t="s">
        <v>243</v>
      </c>
    </row>
    <row r="160" spans="3:5" x14ac:dyDescent="0.2">
      <c r="C160" s="128">
        <f t="shared" si="3"/>
        <v>36</v>
      </c>
      <c r="D160" s="129" t="s">
        <v>244</v>
      </c>
      <c r="E160" s="128" t="s">
        <v>245</v>
      </c>
    </row>
    <row r="161" spans="3:5" x14ac:dyDescent="0.2">
      <c r="C161" s="128">
        <f t="shared" si="3"/>
        <v>37</v>
      </c>
      <c r="D161" s="129" t="s">
        <v>508</v>
      </c>
      <c r="E161" s="128" t="s">
        <v>509</v>
      </c>
    </row>
    <row r="162" spans="3:5" x14ac:dyDescent="0.2">
      <c r="C162" s="128">
        <f t="shared" si="3"/>
        <v>38</v>
      </c>
      <c r="D162" s="129" t="s">
        <v>510</v>
      </c>
      <c r="E162" s="128" t="s">
        <v>265</v>
      </c>
    </row>
    <row r="163" spans="3:5" x14ac:dyDescent="0.2">
      <c r="C163" s="128">
        <f t="shared" si="3"/>
        <v>39</v>
      </c>
      <c r="D163" s="129" t="s">
        <v>248</v>
      </c>
      <c r="E163" s="128" t="s">
        <v>249</v>
      </c>
    </row>
    <row r="164" spans="3:5" x14ac:dyDescent="0.2">
      <c r="C164" s="128">
        <f t="shared" si="3"/>
        <v>40</v>
      </c>
      <c r="D164" s="129" t="s">
        <v>253</v>
      </c>
      <c r="E164" s="128" t="s">
        <v>254</v>
      </c>
    </row>
    <row r="165" spans="3:5" x14ac:dyDescent="0.2">
      <c r="C165" s="128">
        <f t="shared" si="3"/>
        <v>41</v>
      </c>
      <c r="D165" s="129" t="s">
        <v>261</v>
      </c>
      <c r="E165" s="128" t="s">
        <v>262</v>
      </c>
    </row>
    <row r="166" spans="3:5" x14ac:dyDescent="0.2">
      <c r="C166" s="128">
        <f t="shared" si="3"/>
        <v>42</v>
      </c>
      <c r="D166" s="129" t="s">
        <v>511</v>
      </c>
      <c r="E166" s="128" t="s">
        <v>267</v>
      </c>
    </row>
    <row r="167" spans="3:5" x14ac:dyDescent="0.2">
      <c r="C167" s="128">
        <f t="shared" si="3"/>
        <v>43</v>
      </c>
      <c r="D167" s="129" t="s">
        <v>268</v>
      </c>
      <c r="E167" s="128" t="s">
        <v>269</v>
      </c>
    </row>
    <row r="168" spans="3:5" x14ac:dyDescent="0.2">
      <c r="C168" s="128">
        <f t="shared" si="3"/>
        <v>44</v>
      </c>
      <c r="D168" s="129" t="s">
        <v>270</v>
      </c>
      <c r="E168" s="128" t="s">
        <v>271</v>
      </c>
    </row>
    <row r="169" spans="3:5" x14ac:dyDescent="0.2">
      <c r="C169" s="128">
        <f t="shared" si="3"/>
        <v>45</v>
      </c>
      <c r="D169" s="129" t="s">
        <v>272</v>
      </c>
      <c r="E169" s="128" t="s">
        <v>273</v>
      </c>
    </row>
    <row r="170" spans="3:5" x14ac:dyDescent="0.2">
      <c r="C170" s="128">
        <f t="shared" si="3"/>
        <v>46</v>
      </c>
      <c r="D170" s="129" t="s">
        <v>274</v>
      </c>
      <c r="E170" s="128" t="s">
        <v>275</v>
      </c>
    </row>
    <row r="171" spans="3:5" x14ac:dyDescent="0.2">
      <c r="C171" s="128">
        <f t="shared" si="3"/>
        <v>47</v>
      </c>
      <c r="D171" s="129" t="s">
        <v>276</v>
      </c>
      <c r="E171" s="128" t="s">
        <v>277</v>
      </c>
    </row>
    <row r="172" spans="3:5" x14ac:dyDescent="0.2">
      <c r="C172" s="128">
        <f t="shared" si="3"/>
        <v>48</v>
      </c>
      <c r="D172" s="129" t="s">
        <v>278</v>
      </c>
      <c r="E172" s="128" t="s">
        <v>279</v>
      </c>
    </row>
    <row r="173" spans="3:5" x14ac:dyDescent="0.2">
      <c r="C173" s="128">
        <f t="shared" si="3"/>
        <v>49</v>
      </c>
      <c r="D173" s="129" t="s">
        <v>280</v>
      </c>
      <c r="E173" s="128" t="s">
        <v>281</v>
      </c>
    </row>
    <row r="174" spans="3:5" x14ac:dyDescent="0.2">
      <c r="C174" s="128">
        <f t="shared" si="3"/>
        <v>50</v>
      </c>
      <c r="D174" s="129" t="s">
        <v>282</v>
      </c>
      <c r="E174" s="128" t="s">
        <v>283</v>
      </c>
    </row>
    <row r="175" spans="3:5" x14ac:dyDescent="0.2">
      <c r="C175" s="128">
        <f t="shared" si="3"/>
        <v>51</v>
      </c>
      <c r="D175" s="129" t="s">
        <v>284</v>
      </c>
      <c r="E175" s="128" t="s">
        <v>285</v>
      </c>
    </row>
    <row r="176" spans="3:5" x14ac:dyDescent="0.2">
      <c r="C176" s="128">
        <f t="shared" si="3"/>
        <v>52</v>
      </c>
      <c r="D176" s="129" t="s">
        <v>286</v>
      </c>
      <c r="E176" s="128" t="s">
        <v>287</v>
      </c>
    </row>
    <row r="177" spans="3:5" x14ac:dyDescent="0.2">
      <c r="C177" s="128">
        <f t="shared" si="3"/>
        <v>53</v>
      </c>
      <c r="D177" s="129" t="s">
        <v>288</v>
      </c>
      <c r="E177" s="128" t="s">
        <v>289</v>
      </c>
    </row>
    <row r="178" spans="3:5" x14ac:dyDescent="0.2">
      <c r="C178" s="128">
        <f t="shared" si="3"/>
        <v>54</v>
      </c>
      <c r="D178" s="129" t="s">
        <v>290</v>
      </c>
      <c r="E178" s="128" t="s">
        <v>291</v>
      </c>
    </row>
    <row r="179" spans="3:5" x14ac:dyDescent="0.2">
      <c r="C179" s="128">
        <f t="shared" si="3"/>
        <v>55</v>
      </c>
      <c r="D179" s="129" t="s">
        <v>292</v>
      </c>
      <c r="E179" s="128" t="s">
        <v>293</v>
      </c>
    </row>
    <row r="180" spans="3:5" x14ac:dyDescent="0.2">
      <c r="C180" s="128">
        <f t="shared" si="3"/>
        <v>56</v>
      </c>
      <c r="D180" s="129" t="s">
        <v>512</v>
      </c>
      <c r="E180" s="128" t="s">
        <v>513</v>
      </c>
    </row>
    <row r="181" spans="3:5" x14ac:dyDescent="0.2">
      <c r="C181" s="128">
        <f t="shared" si="3"/>
        <v>57</v>
      </c>
      <c r="D181" s="129" t="s">
        <v>514</v>
      </c>
      <c r="E181" s="128" t="s">
        <v>294</v>
      </c>
    </row>
    <row r="182" spans="3:5" x14ac:dyDescent="0.2">
      <c r="C182" s="128">
        <f t="shared" si="3"/>
        <v>58</v>
      </c>
      <c r="D182" s="129" t="s">
        <v>295</v>
      </c>
      <c r="E182" s="128" t="s">
        <v>296</v>
      </c>
    </row>
    <row r="183" spans="3:5" x14ac:dyDescent="0.2">
      <c r="C183" s="128">
        <f t="shared" si="3"/>
        <v>59</v>
      </c>
      <c r="D183" s="129" t="s">
        <v>297</v>
      </c>
      <c r="E183" s="128" t="s">
        <v>298</v>
      </c>
    </row>
    <row r="184" spans="3:5" x14ac:dyDescent="0.2">
      <c r="C184" s="128">
        <f t="shared" si="3"/>
        <v>60</v>
      </c>
      <c r="D184" s="129" t="s">
        <v>515</v>
      </c>
      <c r="E184" s="128" t="s">
        <v>516</v>
      </c>
    </row>
    <row r="185" spans="3:5" x14ac:dyDescent="0.2">
      <c r="C185" s="128">
        <f t="shared" si="3"/>
        <v>61</v>
      </c>
      <c r="D185" s="129" t="s">
        <v>299</v>
      </c>
      <c r="E185" s="128" t="s">
        <v>300</v>
      </c>
    </row>
    <row r="186" spans="3:5" x14ac:dyDescent="0.2">
      <c r="C186" s="128">
        <f t="shared" si="3"/>
        <v>62</v>
      </c>
      <c r="D186" s="129" t="s">
        <v>301</v>
      </c>
      <c r="E186" s="128" t="s">
        <v>302</v>
      </c>
    </row>
    <row r="187" spans="3:5" x14ac:dyDescent="0.2">
      <c r="C187" s="128">
        <f t="shared" si="3"/>
        <v>63</v>
      </c>
      <c r="D187" s="129" t="s">
        <v>303</v>
      </c>
      <c r="E187" s="128" t="s">
        <v>304</v>
      </c>
    </row>
    <row r="188" spans="3:5" x14ac:dyDescent="0.2">
      <c r="C188" s="128">
        <f t="shared" si="3"/>
        <v>64</v>
      </c>
      <c r="D188" s="129" t="s">
        <v>517</v>
      </c>
      <c r="E188" s="128" t="s">
        <v>305</v>
      </c>
    </row>
    <row r="189" spans="3:5" x14ac:dyDescent="0.2">
      <c r="C189" s="128">
        <f t="shared" si="3"/>
        <v>65</v>
      </c>
      <c r="D189" s="129" t="s">
        <v>251</v>
      </c>
      <c r="E189" s="128" t="s">
        <v>252</v>
      </c>
    </row>
    <row r="190" spans="3:5" x14ac:dyDescent="0.2">
      <c r="C190" s="128">
        <f t="shared" si="3"/>
        <v>66</v>
      </c>
      <c r="D190" s="129" t="s">
        <v>255</v>
      </c>
      <c r="E190" s="128" t="s">
        <v>256</v>
      </c>
    </row>
    <row r="191" spans="3:5" x14ac:dyDescent="0.2">
      <c r="C191" s="128">
        <f t="shared" ref="C191:C200" si="4">+C190+1</f>
        <v>67</v>
      </c>
      <c r="D191" s="129" t="s">
        <v>224</v>
      </c>
      <c r="E191" s="128" t="s">
        <v>225</v>
      </c>
    </row>
    <row r="192" spans="3:5" x14ac:dyDescent="0.2">
      <c r="C192" s="128">
        <f t="shared" si="4"/>
        <v>68</v>
      </c>
      <c r="D192" s="129" t="s">
        <v>518</v>
      </c>
      <c r="E192" s="128" t="s">
        <v>306</v>
      </c>
    </row>
    <row r="193" spans="3:5" x14ac:dyDescent="0.2">
      <c r="C193" s="128">
        <f t="shared" si="4"/>
        <v>69</v>
      </c>
      <c r="D193" s="129" t="s">
        <v>519</v>
      </c>
      <c r="E193" s="128" t="s">
        <v>307</v>
      </c>
    </row>
    <row r="194" spans="3:5" x14ac:dyDescent="0.2">
      <c r="C194" s="128">
        <f t="shared" si="4"/>
        <v>70</v>
      </c>
      <c r="D194" s="129" t="s">
        <v>520</v>
      </c>
      <c r="E194" s="128" t="s">
        <v>308</v>
      </c>
    </row>
    <row r="195" spans="3:5" x14ac:dyDescent="0.2">
      <c r="C195" s="128">
        <f t="shared" si="4"/>
        <v>71</v>
      </c>
      <c r="D195" s="129" t="s">
        <v>309</v>
      </c>
      <c r="E195" s="128" t="s">
        <v>310</v>
      </c>
    </row>
    <row r="196" spans="3:5" x14ac:dyDescent="0.2">
      <c r="C196" s="128">
        <f t="shared" si="4"/>
        <v>72</v>
      </c>
      <c r="D196" s="129" t="s">
        <v>311</v>
      </c>
      <c r="E196" s="128" t="s">
        <v>312</v>
      </c>
    </row>
    <row r="197" spans="3:5" x14ac:dyDescent="0.2">
      <c r="C197" s="128">
        <f t="shared" si="4"/>
        <v>73</v>
      </c>
      <c r="D197" s="129" t="s">
        <v>521</v>
      </c>
      <c r="E197" s="128" t="s">
        <v>313</v>
      </c>
    </row>
    <row r="198" spans="3:5" x14ac:dyDescent="0.2">
      <c r="C198" s="128">
        <f t="shared" si="4"/>
        <v>74</v>
      </c>
      <c r="D198" s="129" t="s">
        <v>206</v>
      </c>
      <c r="E198" s="128" t="s">
        <v>207</v>
      </c>
    </row>
    <row r="199" spans="3:5" x14ac:dyDescent="0.2">
      <c r="C199" s="128">
        <f t="shared" si="4"/>
        <v>75</v>
      </c>
      <c r="D199" s="129" t="s">
        <v>522</v>
      </c>
      <c r="E199" s="128" t="s">
        <v>523</v>
      </c>
    </row>
    <row r="200" spans="3:5" x14ac:dyDescent="0.2">
      <c r="C200" s="128">
        <f t="shared" si="4"/>
        <v>76</v>
      </c>
      <c r="D200" s="129" t="s">
        <v>314</v>
      </c>
      <c r="E200" s="128" t="s">
        <v>315</v>
      </c>
    </row>
    <row r="201" spans="3:5" x14ac:dyDescent="0.2"/>
    <row r="202" spans="3:5" x14ac:dyDescent="0.2"/>
  </sheetData>
  <mergeCells count="4">
    <mergeCell ref="C3:E3"/>
    <mergeCell ref="C5:E5"/>
    <mergeCell ref="C103:E103"/>
    <mergeCell ref="C122:E122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8D203-B290-445E-AB3C-1EDE76081509}">
  <sheetPr>
    <tabColor theme="4"/>
  </sheetPr>
  <dimension ref="A1:P31"/>
  <sheetViews>
    <sheetView showGridLines="0" view="pageBreakPreview" zoomScaleNormal="100" zoomScaleSheetLayoutView="100" workbookViewId="0">
      <selection activeCell="J13" sqref="J13"/>
    </sheetView>
  </sheetViews>
  <sheetFormatPr baseColWidth="10" defaultColWidth="0" defaultRowHeight="10.199999999999999" zeroHeight="1" x14ac:dyDescent="0.2"/>
  <cols>
    <col min="1" max="3" width="9.28515625" customWidth="1"/>
    <col min="4" max="4" width="12.42578125" bestFit="1" customWidth="1"/>
    <col min="5" max="16" width="9.28515625" customWidth="1"/>
    <col min="17" max="16384" width="12" hidden="1"/>
  </cols>
  <sheetData>
    <row r="1" spans="2:13" x14ac:dyDescent="0.2"/>
    <row r="2" spans="2:13" x14ac:dyDescent="0.2">
      <c r="B2" s="152"/>
      <c r="C2" s="152"/>
      <c r="D2" s="153" t="s">
        <v>18</v>
      </c>
      <c r="E2" s="152" t="s">
        <v>19</v>
      </c>
      <c r="F2" s="152"/>
      <c r="G2" s="152"/>
      <c r="H2" s="152"/>
      <c r="I2" s="152"/>
      <c r="J2" s="152"/>
      <c r="K2" s="152"/>
      <c r="L2" s="152"/>
      <c r="M2" s="152"/>
    </row>
    <row r="3" spans="2:13" x14ac:dyDescent="0.2">
      <c r="B3" s="152"/>
      <c r="C3" s="152"/>
      <c r="D3" s="153" t="s">
        <v>17</v>
      </c>
      <c r="E3" s="153" t="s">
        <v>17</v>
      </c>
      <c r="F3" s="152"/>
      <c r="G3" s="152"/>
      <c r="H3" s="152"/>
      <c r="I3" s="152"/>
      <c r="J3" s="152"/>
      <c r="K3" s="152"/>
      <c r="L3" s="152"/>
      <c r="M3" s="152"/>
    </row>
    <row r="4" spans="2:13" x14ac:dyDescent="0.2">
      <c r="B4" s="152"/>
      <c r="C4" s="152">
        <v>2004</v>
      </c>
      <c r="D4" s="154">
        <v>5.6021984850615915E-2</v>
      </c>
      <c r="E4" s="154">
        <v>5.8705523538468057E-2</v>
      </c>
      <c r="F4" s="152"/>
      <c r="G4" s="152"/>
      <c r="H4" s="152"/>
      <c r="I4" s="152"/>
      <c r="J4" s="152"/>
      <c r="K4" s="152"/>
      <c r="L4" s="152"/>
      <c r="M4" s="152"/>
    </row>
    <row r="5" spans="2:13" x14ac:dyDescent="0.2">
      <c r="B5" s="152"/>
      <c r="C5" s="152">
        <v>2005</v>
      </c>
      <c r="D5" s="154">
        <v>5.5629495691003394E-2</v>
      </c>
      <c r="E5" s="154">
        <v>5.0147898152513595E-2</v>
      </c>
      <c r="F5" s="152"/>
      <c r="G5" s="152"/>
      <c r="H5" s="152"/>
      <c r="I5" s="152"/>
      <c r="J5" s="152"/>
      <c r="K5" s="152"/>
      <c r="L5" s="152"/>
      <c r="M5" s="152"/>
    </row>
    <row r="6" spans="2:13" x14ac:dyDescent="0.2">
      <c r="B6" s="152"/>
      <c r="C6" s="152">
        <v>2006</v>
      </c>
      <c r="D6" s="154">
        <v>8.3288165884318421E-2</v>
      </c>
      <c r="E6" s="154">
        <v>7.6573180159396681E-2</v>
      </c>
      <c r="F6" s="152"/>
      <c r="G6" s="152"/>
      <c r="H6" s="152"/>
      <c r="I6" s="152"/>
      <c r="J6" s="152"/>
      <c r="K6" s="152"/>
      <c r="L6" s="152"/>
      <c r="M6" s="152"/>
    </row>
    <row r="7" spans="2:13" x14ac:dyDescent="0.2">
      <c r="B7" s="152"/>
      <c r="C7" s="152">
        <v>2007</v>
      </c>
      <c r="D7" s="154">
        <v>0.10762312596107865</v>
      </c>
      <c r="E7" s="154">
        <v>0.100641134195221</v>
      </c>
      <c r="F7" s="152"/>
      <c r="G7" s="152"/>
      <c r="H7" s="152"/>
      <c r="I7" s="152"/>
      <c r="J7" s="152"/>
      <c r="K7" s="152"/>
      <c r="L7" s="152"/>
      <c r="M7" s="152"/>
    </row>
    <row r="8" spans="2:13" x14ac:dyDescent="0.2">
      <c r="B8" s="152"/>
      <c r="C8" s="152">
        <v>2008</v>
      </c>
      <c r="D8" s="154">
        <v>5.8769162531363328E-2</v>
      </c>
      <c r="E8" s="154">
        <v>8.4526835898898645E-2</v>
      </c>
      <c r="F8" s="152"/>
      <c r="G8" s="152"/>
      <c r="H8" s="152"/>
      <c r="I8" s="152"/>
      <c r="J8" s="152"/>
      <c r="K8" s="152"/>
      <c r="L8" s="152"/>
      <c r="M8" s="152"/>
    </row>
    <row r="9" spans="2:13" x14ac:dyDescent="0.2">
      <c r="B9" s="152"/>
      <c r="C9" s="152">
        <v>2009</v>
      </c>
      <c r="D9" s="154">
        <v>2.9465543520219128E-2</v>
      </c>
      <c r="E9" s="154">
        <v>8.4044308780504284E-3</v>
      </c>
      <c r="F9" s="152"/>
      <c r="G9" s="152"/>
      <c r="H9" s="152"/>
      <c r="I9" s="152"/>
      <c r="J9" s="152"/>
      <c r="K9" s="152"/>
      <c r="L9" s="152"/>
      <c r="M9" s="152"/>
    </row>
    <row r="10" spans="2:13" x14ac:dyDescent="0.2">
      <c r="B10" s="152"/>
      <c r="C10" s="152">
        <v>2010</v>
      </c>
      <c r="D10" s="154">
        <v>5.9358191377907099E-2</v>
      </c>
      <c r="E10" s="154">
        <v>8.7883952755743788E-2</v>
      </c>
      <c r="F10" s="152"/>
      <c r="G10" s="152"/>
      <c r="H10" s="152"/>
      <c r="I10" s="152"/>
      <c r="J10" s="152"/>
      <c r="K10" s="152"/>
      <c r="L10" s="152"/>
      <c r="M10" s="152"/>
    </row>
    <row r="11" spans="2:13" x14ac:dyDescent="0.2">
      <c r="B11" s="152"/>
      <c r="C11" s="152">
        <v>2011</v>
      </c>
      <c r="D11" s="154">
        <v>8.3479934120692878E-2</v>
      </c>
      <c r="E11" s="154">
        <v>8.6058426558321965E-2</v>
      </c>
      <c r="F11" s="152"/>
      <c r="G11" s="152"/>
      <c r="H11" s="152"/>
      <c r="I11" s="152"/>
      <c r="J11" s="152"/>
      <c r="K11" s="152"/>
      <c r="L11" s="152"/>
      <c r="M11" s="152"/>
    </row>
    <row r="12" spans="2:13" x14ac:dyDescent="0.2">
      <c r="B12" s="152"/>
      <c r="C12" s="152">
        <v>2012</v>
      </c>
      <c r="D12" s="154">
        <v>6.6455810258653658E-2</v>
      </c>
      <c r="E12" s="154">
        <v>5.9674060319121258E-2</v>
      </c>
      <c r="F12" s="152"/>
      <c r="G12" s="152"/>
      <c r="H12" s="152"/>
      <c r="I12" s="152"/>
      <c r="J12" s="152"/>
      <c r="K12" s="152"/>
      <c r="L12" s="152"/>
      <c r="M12" s="152"/>
    </row>
    <row r="13" spans="2:13" x14ac:dyDescent="0.2">
      <c r="B13" s="152"/>
      <c r="C13" s="152">
        <v>2013</v>
      </c>
      <c r="D13" s="154">
        <v>5.3743380401586098E-2</v>
      </c>
      <c r="E13" s="154">
        <v>6.29821890877513E-2</v>
      </c>
      <c r="F13" s="152"/>
      <c r="G13" s="152"/>
      <c r="H13" s="152"/>
      <c r="I13" s="152"/>
      <c r="J13" s="152"/>
      <c r="K13" s="152"/>
      <c r="L13" s="152"/>
      <c r="M13" s="152"/>
    </row>
    <row r="14" spans="2:13" x14ac:dyDescent="0.2">
      <c r="B14" s="152"/>
      <c r="C14" s="152">
        <v>2014</v>
      </c>
      <c r="D14" s="154">
        <v>2.9062183197136562E-2</v>
      </c>
      <c r="E14" s="154">
        <v>5.3604571461998776E-2</v>
      </c>
      <c r="F14" s="152"/>
      <c r="G14" s="152"/>
      <c r="H14" s="152"/>
      <c r="I14" s="152"/>
      <c r="J14" s="152"/>
      <c r="K14" s="152"/>
      <c r="L14" s="152"/>
      <c r="M14" s="152"/>
    </row>
    <row r="15" spans="2:13" x14ac:dyDescent="0.2">
      <c r="B15" s="152"/>
      <c r="C15" s="152">
        <v>2015</v>
      </c>
      <c r="D15" s="154">
        <v>9.3648462201633809E-2</v>
      </c>
      <c r="E15" s="154">
        <v>6.5655961697243678E-2</v>
      </c>
      <c r="F15" s="152"/>
      <c r="G15" s="152"/>
      <c r="H15" s="152"/>
      <c r="I15" s="152"/>
      <c r="J15" s="152"/>
      <c r="K15" s="152"/>
      <c r="L15" s="152"/>
      <c r="M15" s="152"/>
    </row>
    <row r="16" spans="2:13" x14ac:dyDescent="0.2">
      <c r="B16" s="152"/>
      <c r="C16" s="152">
        <v>2016</v>
      </c>
      <c r="D16" s="154">
        <v>3.4719719467777077E-2</v>
      </c>
      <c r="E16" s="154">
        <v>8.5493669188044005E-2</v>
      </c>
      <c r="F16" s="152"/>
      <c r="G16" s="152"/>
      <c r="H16" s="152"/>
      <c r="I16" s="152"/>
      <c r="J16" s="152"/>
      <c r="K16" s="152"/>
      <c r="L16" s="152"/>
      <c r="M16" s="152"/>
    </row>
    <row r="17" spans="2:13" x14ac:dyDescent="0.2">
      <c r="B17" s="152"/>
      <c r="C17" s="152">
        <v>2017</v>
      </c>
      <c r="D17" s="154">
        <v>1.5890764803488278E-2</v>
      </c>
      <c r="E17" s="154">
        <v>1.7466127335836999E-2</v>
      </c>
      <c r="F17" s="152"/>
      <c r="G17" s="152"/>
      <c r="H17" s="152"/>
      <c r="I17" s="152"/>
      <c r="J17" s="152"/>
      <c r="K17" s="152"/>
      <c r="L17" s="152"/>
      <c r="M17" s="152"/>
    </row>
    <row r="18" spans="2:13" x14ac:dyDescent="0.2">
      <c r="B18" s="152"/>
      <c r="C18" s="152">
        <v>2018</v>
      </c>
      <c r="D18" s="154">
        <v>4.3819046834481457E-2</v>
      </c>
      <c r="E18" s="154">
        <v>3.73E-2</v>
      </c>
      <c r="F18" s="152"/>
      <c r="G18" s="152"/>
      <c r="H18" s="152"/>
      <c r="I18" s="152"/>
      <c r="J18" s="152"/>
      <c r="K18" s="152"/>
      <c r="L18" s="152"/>
      <c r="M18" s="152"/>
    </row>
    <row r="19" spans="2:13" x14ac:dyDescent="0.2">
      <c r="B19" s="152"/>
      <c r="C19" s="152">
        <v>2019</v>
      </c>
      <c r="D19" s="154">
        <v>1.9315602543810817E-2</v>
      </c>
      <c r="E19" s="154">
        <v>4.1528164270475898E-2</v>
      </c>
      <c r="F19" s="152"/>
      <c r="G19" s="152"/>
      <c r="H19" s="152"/>
      <c r="I19" s="152"/>
      <c r="J19" s="152"/>
      <c r="K19" s="152"/>
      <c r="L19" s="152"/>
      <c r="M19" s="152"/>
    </row>
    <row r="20" spans="2:13" x14ac:dyDescent="0.2">
      <c r="B20" s="152"/>
      <c r="C20" s="152">
        <v>2020</v>
      </c>
      <c r="D20" s="154">
        <v>1.5351181244915857E-2</v>
      </c>
      <c r="E20" s="154">
        <v>-7.0004986641937106E-2</v>
      </c>
      <c r="F20" s="152"/>
      <c r="G20" s="152"/>
      <c r="H20" s="152"/>
      <c r="I20" s="152"/>
      <c r="J20" s="152"/>
      <c r="K20" s="152"/>
      <c r="L20" s="152"/>
      <c r="M20" s="152"/>
    </row>
    <row r="21" spans="2:13" x14ac:dyDescent="0.2"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</row>
    <row r="22" spans="2:13" x14ac:dyDescent="0.2">
      <c r="B22" s="152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</row>
    <row r="23" spans="2:13" x14ac:dyDescent="0.2"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</row>
    <row r="24" spans="2:13" x14ac:dyDescent="0.2"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</row>
    <row r="25" spans="2:13" x14ac:dyDescent="0.2"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</row>
    <row r="26" spans="2:13" x14ac:dyDescent="0.2">
      <c r="B26" s="152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</row>
    <row r="27" spans="2:13" x14ac:dyDescent="0.2">
      <c r="B27" s="152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</row>
    <row r="28" spans="2:13" x14ac:dyDescent="0.2"/>
    <row r="29" spans="2:13" x14ac:dyDescent="0.2"/>
    <row r="30" spans="2:13" x14ac:dyDescent="0.2"/>
    <row r="31" spans="2:13" x14ac:dyDescent="0.2"/>
  </sheetData>
  <pageMargins left="0.7" right="0.7" top="0.75" bottom="0.75" header="0.3" footer="0.3"/>
  <pageSetup paperSize="9" scale="72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41719-A714-438F-9195-7318925C0D3B}">
  <sheetPr>
    <tabColor theme="4"/>
  </sheetPr>
  <dimension ref="A1:N35"/>
  <sheetViews>
    <sheetView showGridLines="0" zoomScaleNormal="100" workbookViewId="0">
      <selection activeCell="F35" sqref="F35"/>
    </sheetView>
  </sheetViews>
  <sheetFormatPr baseColWidth="10" defaultColWidth="0" defaultRowHeight="10.199999999999999" zeroHeight="1" x14ac:dyDescent="0.2"/>
  <cols>
    <col min="1" max="2" width="9.28515625" style="8" customWidth="1"/>
    <col min="3" max="3" width="13.85546875" style="8" bestFit="1" customWidth="1"/>
    <col min="4" max="4" width="10.42578125" style="8" bestFit="1" customWidth="1"/>
    <col min="5" max="14" width="9.28515625" style="8" customWidth="1"/>
    <col min="15" max="16383" width="9.28515625" style="8" hidden="1"/>
    <col min="16384" max="16384" width="9.28515625" style="8" hidden="1" customWidth="1"/>
  </cols>
  <sheetData>
    <row r="1" spans="3:5" x14ac:dyDescent="0.2"/>
    <row r="2" spans="3:5" x14ac:dyDescent="0.2"/>
    <row r="3" spans="3:5" x14ac:dyDescent="0.2"/>
    <row r="4" spans="3:5" x14ac:dyDescent="0.2">
      <c r="C4" s="8" t="s">
        <v>20</v>
      </c>
      <c r="D4" s="38">
        <v>4748.2461720000001</v>
      </c>
      <c r="E4" s="36">
        <f>+D4/$D$10</f>
        <v>0.3736438465848182</v>
      </c>
    </row>
    <row r="5" spans="3:5" x14ac:dyDescent="0.2">
      <c r="C5" s="8" t="s">
        <v>21</v>
      </c>
      <c r="D5" s="38">
        <v>4111.7672500000008</v>
      </c>
      <c r="E5" s="36">
        <f t="shared" ref="E5:E9" si="0">+D5/$D$10</f>
        <v>0.32355873640484872</v>
      </c>
    </row>
    <row r="6" spans="3:5" x14ac:dyDescent="0.2">
      <c r="C6" s="8" t="s">
        <v>22</v>
      </c>
      <c r="D6" s="38">
        <v>2536.9744299999998</v>
      </c>
      <c r="E6" s="36">
        <f t="shared" si="0"/>
        <v>0.19963684492652425</v>
      </c>
    </row>
    <row r="7" spans="3:5" x14ac:dyDescent="0.2">
      <c r="C7" s="8" t="s">
        <v>23</v>
      </c>
      <c r="D7" s="38">
        <v>1092.5197950000002</v>
      </c>
      <c r="E7" s="36">
        <f t="shared" si="0"/>
        <v>8.5971384778037799E-2</v>
      </c>
    </row>
    <row r="8" spans="3:5" x14ac:dyDescent="0.2">
      <c r="C8" s="8" t="s">
        <v>24</v>
      </c>
      <c r="D8" s="38">
        <v>140.70957000000001</v>
      </c>
      <c r="E8" s="36">
        <f t="shared" si="0"/>
        <v>1.1072565128600021E-2</v>
      </c>
    </row>
    <row r="9" spans="3:5" x14ac:dyDescent="0.2">
      <c r="C9" s="8" t="s">
        <v>25</v>
      </c>
      <c r="D9" s="38">
        <v>77.729709999999997</v>
      </c>
      <c r="E9" s="36">
        <f t="shared" si="0"/>
        <v>6.1166221771709788E-3</v>
      </c>
    </row>
    <row r="10" spans="3:5" x14ac:dyDescent="0.2">
      <c r="D10" s="39">
        <f>+SUM(D4:D9)</f>
        <v>12707.946927000001</v>
      </c>
    </row>
    <row r="11" spans="3:5" x14ac:dyDescent="0.2"/>
    <row r="12" spans="3:5" x14ac:dyDescent="0.2"/>
    <row r="13" spans="3:5" x14ac:dyDescent="0.2"/>
    <row r="14" spans="3:5" x14ac:dyDescent="0.2"/>
    <row r="15" spans="3:5" x14ac:dyDescent="0.2"/>
    <row r="16" spans="3:5" x14ac:dyDescent="0.2"/>
    <row r="17" x14ac:dyDescent="0.2"/>
    <row r="18" x14ac:dyDescent="0.2"/>
    <row r="19" x14ac:dyDescent="0.2"/>
    <row r="20" x14ac:dyDescent="0.2"/>
    <row r="21" x14ac:dyDescent="0.2"/>
    <row r="22" x14ac:dyDescent="0.2"/>
    <row r="23" x14ac:dyDescent="0.2"/>
    <row r="24" x14ac:dyDescent="0.2"/>
    <row r="25" x14ac:dyDescent="0.2"/>
    <row r="26" x14ac:dyDescent="0.2"/>
    <row r="27" x14ac:dyDescent="0.2"/>
    <row r="28" x14ac:dyDescent="0.2"/>
    <row r="29" x14ac:dyDescent="0.2"/>
    <row r="30" x14ac:dyDescent="0.2"/>
    <row r="31" x14ac:dyDescent="0.2"/>
    <row r="32" x14ac:dyDescent="0.2"/>
    <row r="33" x14ac:dyDescent="0.2"/>
    <row r="34" x14ac:dyDescent="0.2"/>
    <row r="35" x14ac:dyDescent="0.2"/>
  </sheetData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DB526-E87D-45D1-AE24-DC48BA098A59}">
  <sheetPr>
    <tabColor theme="4"/>
  </sheetPr>
  <dimension ref="A1:P38"/>
  <sheetViews>
    <sheetView showGridLines="0" zoomScaleNormal="100" workbookViewId="0">
      <selection activeCell="M1" sqref="M1"/>
    </sheetView>
  </sheetViews>
  <sheetFormatPr baseColWidth="10" defaultColWidth="0" defaultRowHeight="11.25" customHeight="1" zeroHeight="1" x14ac:dyDescent="0.2"/>
  <cols>
    <col min="1" max="2" width="9.28515625" style="8" customWidth="1"/>
    <col min="3" max="3" width="13.85546875" style="8" bestFit="1" customWidth="1"/>
    <col min="4" max="4" width="10.42578125" style="8" bestFit="1" customWidth="1"/>
    <col min="5" max="16" width="9.28515625" style="8" customWidth="1"/>
    <col min="17" max="16384" width="9.28515625" style="8" hidden="1"/>
  </cols>
  <sheetData>
    <row r="1" spans="3:5" ht="10.199999999999999" x14ac:dyDescent="0.2"/>
    <row r="2" spans="3:5" ht="10.199999999999999" x14ac:dyDescent="0.2"/>
    <row r="3" spans="3:5" ht="10.199999999999999" x14ac:dyDescent="0.2"/>
    <row r="4" spans="3:5" ht="10.199999999999999" x14ac:dyDescent="0.2">
      <c r="C4" s="8" t="s">
        <v>20</v>
      </c>
      <c r="D4" s="38">
        <v>27232.508382617474</v>
      </c>
      <c r="E4" s="36">
        <f>+D4/$D$10</f>
        <v>0.55365657752429043</v>
      </c>
    </row>
    <row r="5" spans="3:5" ht="10.199999999999999" x14ac:dyDescent="0.2">
      <c r="C5" s="8" t="s">
        <v>388</v>
      </c>
      <c r="D5" s="38">
        <v>16918.118297827499</v>
      </c>
      <c r="E5" s="36">
        <f t="shared" ref="E5:E9" si="0">+D5/$D$10</f>
        <v>0.34395757244694725</v>
      </c>
    </row>
    <row r="6" spans="3:5" ht="10.199999999999999" x14ac:dyDescent="0.2">
      <c r="C6" s="8" t="s">
        <v>23</v>
      </c>
      <c r="D6" s="38">
        <v>4970.55</v>
      </c>
      <c r="E6" s="36">
        <f t="shared" si="0"/>
        <v>0.10105487393037767</v>
      </c>
    </row>
    <row r="7" spans="3:5" ht="10.199999999999999" x14ac:dyDescent="0.2">
      <c r="C7" s="8" t="s">
        <v>389</v>
      </c>
      <c r="D7" s="38">
        <v>43.784422135</v>
      </c>
      <c r="E7" s="36">
        <f t="shared" si="0"/>
        <v>8.9016894689055782E-4</v>
      </c>
    </row>
    <row r="8" spans="3:5" ht="10.199999999999999" x14ac:dyDescent="0.2">
      <c r="C8" s="8" t="s">
        <v>390</v>
      </c>
      <c r="D8" s="38">
        <v>13.023314237500001</v>
      </c>
      <c r="E8" s="36">
        <f t="shared" si="0"/>
        <v>2.6477339095799362E-4</v>
      </c>
    </row>
    <row r="9" spans="3:5" ht="10.199999999999999" x14ac:dyDescent="0.2">
      <c r="C9" s="8" t="s">
        <v>25</v>
      </c>
      <c r="D9" s="38">
        <v>8.6585097224999998</v>
      </c>
      <c r="E9" s="36">
        <f t="shared" si="0"/>
        <v>1.7603376053599437E-4</v>
      </c>
    </row>
    <row r="10" spans="3:5" ht="10.199999999999999" x14ac:dyDescent="0.2">
      <c r="D10" s="39">
        <f>+SUM(D4:D9)</f>
        <v>49186.642926539978</v>
      </c>
    </row>
    <row r="11" spans="3:5" ht="10.199999999999999" x14ac:dyDescent="0.2"/>
    <row r="12" spans="3:5" ht="10.199999999999999" x14ac:dyDescent="0.2">
      <c r="D12" s="39"/>
    </row>
    <row r="13" spans="3:5" ht="10.199999999999999" x14ac:dyDescent="0.2"/>
    <row r="14" spans="3:5" ht="10.199999999999999" x14ac:dyDescent="0.2"/>
    <row r="15" spans="3:5" ht="10.199999999999999" x14ac:dyDescent="0.2"/>
    <row r="16" spans="3:5" ht="10.199999999999999" x14ac:dyDescent="0.2"/>
    <row r="17" ht="10.199999999999999" x14ac:dyDescent="0.2"/>
    <row r="18" ht="10.199999999999999" x14ac:dyDescent="0.2"/>
    <row r="19" ht="10.199999999999999" x14ac:dyDescent="0.2"/>
    <row r="20" ht="10.199999999999999" x14ac:dyDescent="0.2"/>
    <row r="21" ht="10.199999999999999" x14ac:dyDescent="0.2"/>
    <row r="22" ht="10.199999999999999" x14ac:dyDescent="0.2"/>
    <row r="23" ht="10.199999999999999" x14ac:dyDescent="0.2"/>
    <row r="24" ht="10.199999999999999" x14ac:dyDescent="0.2"/>
    <row r="25" ht="10.199999999999999" x14ac:dyDescent="0.2"/>
    <row r="26" ht="10.199999999999999" x14ac:dyDescent="0.2"/>
    <row r="27" ht="10.199999999999999" x14ac:dyDescent="0.2"/>
    <row r="28" ht="10.199999999999999" x14ac:dyDescent="0.2"/>
    <row r="29" ht="10.199999999999999" x14ac:dyDescent="0.2"/>
    <row r="30" ht="10.199999999999999" x14ac:dyDescent="0.2"/>
    <row r="31" ht="10.199999999999999" x14ac:dyDescent="0.2"/>
    <row r="32" ht="10.199999999999999" x14ac:dyDescent="0.2"/>
    <row r="33" ht="10.199999999999999" x14ac:dyDescent="0.2"/>
    <row r="34" ht="10.199999999999999" x14ac:dyDescent="0.2"/>
    <row r="35" ht="10.199999999999999" x14ac:dyDescent="0.2"/>
    <row r="36" ht="10.199999999999999" x14ac:dyDescent="0.2"/>
    <row r="37" ht="11.25" customHeight="1" x14ac:dyDescent="0.2"/>
    <row r="38" ht="10.5" hidden="1" customHeight="1" x14ac:dyDescent="0.2"/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CF7E0-3ED8-43D1-BA5B-A3C7BFE49B30}">
  <sheetPr>
    <tabColor theme="4"/>
  </sheetPr>
  <dimension ref="A1:AM284"/>
  <sheetViews>
    <sheetView showGridLines="0" zoomScaleNormal="100" zoomScaleSheetLayoutView="70" workbookViewId="0">
      <selection activeCell="C3" sqref="C3"/>
    </sheetView>
  </sheetViews>
  <sheetFormatPr baseColWidth="10" defaultColWidth="0" defaultRowHeight="10.199999999999999" zeroHeight="1" x14ac:dyDescent="0.2"/>
  <cols>
    <col min="1" max="1" width="9.28515625" style="2" customWidth="1"/>
    <col min="2" max="2" width="21.140625" style="2" customWidth="1"/>
    <col min="3" max="3" width="9.28515625" style="2" customWidth="1"/>
    <col min="4" max="4" width="30.42578125" style="2" bestFit="1" customWidth="1"/>
    <col min="5" max="5" width="11.28515625" style="2" bestFit="1" customWidth="1"/>
    <col min="6" max="6" width="9.28515625" style="2" bestFit="1" customWidth="1"/>
    <col min="7" max="7" width="9.7109375" style="2" bestFit="1" customWidth="1"/>
    <col min="8" max="8" width="15.7109375" style="2" bestFit="1" customWidth="1"/>
    <col min="9" max="9" width="13.42578125" style="2" customWidth="1"/>
    <col min="10" max="10" width="10.42578125" style="2" bestFit="1" customWidth="1"/>
    <col min="11" max="11" width="14.85546875" style="2" bestFit="1" customWidth="1"/>
    <col min="12" max="14" width="12.140625" style="2" bestFit="1" customWidth="1"/>
    <col min="15" max="15" width="12.7109375" style="2" customWidth="1"/>
    <col min="16" max="19" width="9.28515625" style="2" customWidth="1"/>
    <col min="20" max="22" width="9.28515625" style="2" hidden="1" customWidth="1"/>
    <col min="23" max="23" width="8.28515625" style="41" hidden="1" customWidth="1"/>
    <col min="24" max="24" width="31.28515625" style="41" hidden="1" customWidth="1"/>
    <col min="25" max="25" width="11.140625" style="41" hidden="1" customWidth="1"/>
    <col min="26" max="26" width="8.42578125" style="41" hidden="1" customWidth="1"/>
    <col min="27" max="27" width="9.7109375" style="41" hidden="1" customWidth="1"/>
    <col min="28" max="28" width="16.28515625" style="41" hidden="1" customWidth="1"/>
    <col min="29" max="29" width="7.42578125" style="41" hidden="1" customWidth="1"/>
    <col min="30" max="30" width="9.7109375" style="41" hidden="1" customWidth="1"/>
    <col min="31" max="31" width="9.28515625" style="41" hidden="1" customWidth="1"/>
    <col min="32" max="32" width="9.42578125" style="41" hidden="1" customWidth="1"/>
    <col min="33" max="33" width="22" style="41" hidden="1" customWidth="1"/>
    <col min="34" max="34" width="15" style="2" hidden="1" customWidth="1"/>
    <col min="35" max="35" width="14.42578125" style="2" hidden="1" customWidth="1"/>
    <col min="36" max="36" width="10.7109375" style="2" hidden="1" customWidth="1"/>
    <col min="37" max="37" width="16.42578125" style="2" hidden="1" customWidth="1"/>
    <col min="38" max="38" width="10.7109375" style="2" hidden="1" customWidth="1"/>
    <col min="39" max="39" width="16" style="2" hidden="1" customWidth="1"/>
    <col min="40" max="16383" width="9.28515625" style="2" hidden="1"/>
    <col min="16384" max="16384" width="9.28515625" style="2" hidden="1" customWidth="1"/>
  </cols>
  <sheetData>
    <row r="1" spans="1:39" ht="13.8" x14ac:dyDescent="0.25">
      <c r="A1" s="42"/>
      <c r="C1" s="43"/>
      <c r="D1" s="44"/>
      <c r="E1" s="44"/>
      <c r="F1" s="44"/>
      <c r="G1" s="44"/>
      <c r="H1" s="44"/>
      <c r="I1" s="44"/>
      <c r="J1" s="44"/>
      <c r="K1" s="45"/>
      <c r="L1" s="41"/>
      <c r="M1" s="41"/>
      <c r="O1" s="1"/>
      <c r="P1" s="1"/>
      <c r="Q1" s="1"/>
      <c r="R1" s="1"/>
      <c r="S1" s="1"/>
      <c r="T1" s="1"/>
      <c r="U1" s="1"/>
    </row>
    <row r="2" spans="1:39" ht="13.8" x14ac:dyDescent="0.25">
      <c r="A2" s="42"/>
      <c r="C2" s="43"/>
      <c r="D2" s="44"/>
      <c r="E2" s="44"/>
      <c r="F2" s="44"/>
      <c r="G2" s="44"/>
      <c r="H2" s="44"/>
      <c r="I2" s="44"/>
      <c r="J2" s="44"/>
      <c r="K2" s="41"/>
      <c r="L2" s="41"/>
      <c r="M2" s="41"/>
      <c r="O2" s="1"/>
      <c r="P2" s="1"/>
      <c r="Q2" s="1"/>
      <c r="R2" s="1"/>
      <c r="S2" s="1"/>
      <c r="T2" s="1"/>
      <c r="U2" s="1"/>
    </row>
    <row r="3" spans="1:39" ht="13.8" x14ac:dyDescent="0.25">
      <c r="A3" s="42"/>
      <c r="C3" s="43"/>
      <c r="D3" s="44"/>
      <c r="E3" s="44"/>
      <c r="F3" s="44"/>
      <c r="G3" s="44"/>
      <c r="H3" s="44"/>
      <c r="I3" s="44"/>
      <c r="J3" s="44"/>
      <c r="K3" s="41"/>
      <c r="L3" s="41"/>
      <c r="M3" s="41"/>
      <c r="O3" s="1"/>
      <c r="P3" s="1"/>
      <c r="Q3" s="1"/>
      <c r="R3" s="1"/>
      <c r="S3" s="1"/>
      <c r="T3" s="1"/>
      <c r="U3" s="1"/>
    </row>
    <row r="4" spans="1:39" x14ac:dyDescent="0.2">
      <c r="A4" s="42"/>
      <c r="C4" s="41"/>
      <c r="D4" s="46"/>
      <c r="E4" s="41"/>
      <c r="F4" s="41"/>
      <c r="G4" s="41"/>
      <c r="H4" s="46"/>
      <c r="I4" s="41"/>
      <c r="J4" s="41"/>
      <c r="K4" s="41"/>
      <c r="L4" s="41"/>
      <c r="M4" s="41"/>
      <c r="O4" s="1"/>
      <c r="P4" s="1"/>
      <c r="Q4" s="1"/>
      <c r="R4" s="1"/>
      <c r="S4" s="1"/>
      <c r="T4" s="1"/>
      <c r="U4" s="1"/>
    </row>
    <row r="5" spans="1:39" ht="15" x14ac:dyDescent="0.25">
      <c r="A5" s="42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7"/>
      <c r="O5" s="1"/>
      <c r="P5" s="1"/>
      <c r="Q5" s="1"/>
      <c r="R5" s="1"/>
      <c r="S5" s="1"/>
      <c r="T5" s="1"/>
      <c r="U5" s="1"/>
    </row>
    <row r="6" spans="1:39" ht="15" x14ac:dyDescent="0.25">
      <c r="A6" s="42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8"/>
      <c r="O6" s="1"/>
      <c r="P6" s="1"/>
      <c r="Q6" s="1"/>
      <c r="R6" s="1"/>
      <c r="S6" s="1"/>
      <c r="T6" s="1"/>
      <c r="U6" s="1"/>
      <c r="AI6" s="47"/>
      <c r="AJ6" s="47"/>
      <c r="AK6" s="47"/>
      <c r="AL6" s="47"/>
      <c r="AM6" s="47"/>
    </row>
    <row r="7" spans="1:39" ht="15" x14ac:dyDescent="0.25">
      <c r="A7" s="42"/>
      <c r="C7" s="49" t="s">
        <v>26</v>
      </c>
      <c r="D7" s="50" t="s">
        <v>27</v>
      </c>
      <c r="E7" s="50" t="s">
        <v>28</v>
      </c>
      <c r="F7" s="50" t="s">
        <v>29</v>
      </c>
      <c r="G7" s="50" t="s">
        <v>12</v>
      </c>
      <c r="H7" s="50" t="s">
        <v>30</v>
      </c>
      <c r="I7" s="50" t="s">
        <v>31</v>
      </c>
      <c r="J7" s="43" t="s">
        <v>3</v>
      </c>
      <c r="K7" s="41"/>
      <c r="L7" s="41"/>
      <c r="M7" s="41"/>
      <c r="N7" s="48"/>
      <c r="O7" s="1"/>
      <c r="P7" s="1"/>
      <c r="Q7" s="1"/>
      <c r="R7" s="1"/>
      <c r="S7" s="1"/>
      <c r="T7" s="1"/>
      <c r="U7" s="1"/>
      <c r="AI7" s="48"/>
      <c r="AJ7" s="48"/>
      <c r="AK7" s="48"/>
      <c r="AL7" s="48"/>
      <c r="AM7" s="48"/>
    </row>
    <row r="8" spans="1:39" ht="15" x14ac:dyDescent="0.25">
      <c r="A8" s="42"/>
      <c r="C8" s="49">
        <v>1997</v>
      </c>
      <c r="D8" s="51">
        <v>8.7297083757348765E-3</v>
      </c>
      <c r="E8" s="51">
        <v>0</v>
      </c>
      <c r="F8" s="51">
        <v>0.86529886060776084</v>
      </c>
      <c r="G8" s="51">
        <v>0</v>
      </c>
      <c r="H8" s="51">
        <v>0.12597143101650429</v>
      </c>
      <c r="I8" s="51">
        <v>0</v>
      </c>
      <c r="J8" s="51">
        <v>1</v>
      </c>
      <c r="K8" s="41"/>
      <c r="L8" s="41"/>
      <c r="M8" s="41"/>
      <c r="N8" s="48"/>
      <c r="O8" s="1"/>
      <c r="P8" s="1"/>
      <c r="Q8" s="1"/>
      <c r="R8" s="1"/>
      <c r="S8" s="1"/>
      <c r="T8" s="1"/>
      <c r="U8" s="1"/>
      <c r="AI8" s="48"/>
      <c r="AJ8" s="48"/>
      <c r="AK8" s="48"/>
      <c r="AL8" s="48"/>
      <c r="AM8" s="48"/>
    </row>
    <row r="9" spans="1:39" ht="15" x14ac:dyDescent="0.25">
      <c r="A9" s="42"/>
      <c r="C9" s="49">
        <v>1998</v>
      </c>
      <c r="D9" s="51">
        <v>5.3699330184071511E-2</v>
      </c>
      <c r="E9" s="51">
        <v>0</v>
      </c>
      <c r="F9" s="51">
        <v>0.90827190442662464</v>
      </c>
      <c r="G9" s="51">
        <v>0</v>
      </c>
      <c r="H9" s="51">
        <v>3.8028765389303797E-2</v>
      </c>
      <c r="I9" s="51">
        <v>0</v>
      </c>
      <c r="J9" s="51">
        <v>1</v>
      </c>
      <c r="K9" s="41"/>
      <c r="L9" s="41"/>
      <c r="M9" s="41"/>
      <c r="N9" s="48"/>
      <c r="O9" s="1"/>
      <c r="P9" s="1"/>
      <c r="Q9" s="1"/>
      <c r="R9" s="1"/>
      <c r="S9" s="1"/>
      <c r="T9" s="1"/>
      <c r="U9" s="1"/>
      <c r="AI9" s="48"/>
      <c r="AJ9" s="48"/>
      <c r="AK9" s="48"/>
      <c r="AL9" s="48"/>
      <c r="AM9" s="48"/>
    </row>
    <row r="10" spans="1:39" ht="15" x14ac:dyDescent="0.25">
      <c r="A10" s="42"/>
      <c r="C10" s="49">
        <v>1999</v>
      </c>
      <c r="D10" s="51">
        <v>6.2148516998969103E-2</v>
      </c>
      <c r="E10" s="51">
        <v>0</v>
      </c>
      <c r="F10" s="51">
        <v>0.92847180353747993</v>
      </c>
      <c r="G10" s="51">
        <v>0</v>
      </c>
      <c r="H10" s="51">
        <v>9.379679463550953E-3</v>
      </c>
      <c r="I10" s="51">
        <v>0</v>
      </c>
      <c r="J10" s="51">
        <v>1</v>
      </c>
      <c r="K10" s="41"/>
      <c r="L10" s="41"/>
      <c r="M10" s="41"/>
      <c r="N10" s="48"/>
      <c r="O10" s="1"/>
      <c r="P10" s="1"/>
      <c r="Q10" s="1"/>
      <c r="R10" s="1"/>
      <c r="S10" s="1"/>
      <c r="T10" s="1"/>
      <c r="U10" s="1"/>
      <c r="AI10" s="48"/>
      <c r="AJ10" s="48"/>
      <c r="AK10" s="48"/>
      <c r="AL10" s="48"/>
      <c r="AM10" s="48"/>
    </row>
    <row r="11" spans="1:39" ht="15" x14ac:dyDescent="0.25">
      <c r="A11" s="42"/>
      <c r="C11" s="49">
        <v>2000</v>
      </c>
      <c r="D11" s="51">
        <v>4.3657732801057995E-2</v>
      </c>
      <c r="E11" s="51">
        <v>0</v>
      </c>
      <c r="F11" s="51">
        <v>0.93009625505104343</v>
      </c>
      <c r="G11" s="51">
        <v>1.4419262273569922E-2</v>
      </c>
      <c r="H11" s="51">
        <v>1.182674987432855E-2</v>
      </c>
      <c r="I11" s="51">
        <v>0</v>
      </c>
      <c r="J11" s="51">
        <v>1</v>
      </c>
      <c r="K11" s="41"/>
      <c r="L11" s="41"/>
      <c r="M11" s="41"/>
      <c r="N11" s="48"/>
      <c r="O11" s="1"/>
      <c r="P11" s="1"/>
      <c r="Q11" s="1"/>
      <c r="R11" s="1"/>
      <c r="S11" s="1"/>
      <c r="T11" s="1"/>
      <c r="U11" s="1"/>
      <c r="AI11" s="48"/>
      <c r="AJ11" s="48"/>
      <c r="AK11" s="48"/>
      <c r="AL11" s="48"/>
      <c r="AM11" s="48"/>
    </row>
    <row r="12" spans="1:39" ht="15" x14ac:dyDescent="0.25">
      <c r="A12" s="42"/>
      <c r="C12" s="49">
        <v>2001</v>
      </c>
      <c r="D12" s="51">
        <v>4.0305396522674362E-2</v>
      </c>
      <c r="E12" s="51">
        <v>0</v>
      </c>
      <c r="F12" s="51">
        <v>0.91031871772705752</v>
      </c>
      <c r="G12" s="51">
        <v>1.8349474138432614E-2</v>
      </c>
      <c r="H12" s="51">
        <v>3.1026411611835385E-2</v>
      </c>
      <c r="I12" s="51">
        <v>0</v>
      </c>
      <c r="J12" s="51">
        <v>1</v>
      </c>
      <c r="K12" s="41"/>
      <c r="L12" s="41"/>
      <c r="M12" s="41"/>
      <c r="N12" s="48"/>
      <c r="O12" s="1"/>
      <c r="P12" s="1"/>
      <c r="Q12" s="1"/>
      <c r="R12" s="1"/>
      <c r="S12" s="1"/>
      <c r="T12" s="1"/>
      <c r="U12" s="1"/>
      <c r="AI12" s="48"/>
      <c r="AJ12" s="48"/>
      <c r="AK12" s="48"/>
      <c r="AL12" s="48"/>
      <c r="AM12" s="48"/>
    </row>
    <row r="13" spans="1:39" ht="15" x14ac:dyDescent="0.25">
      <c r="A13" s="42"/>
      <c r="C13" s="49">
        <v>2002</v>
      </c>
      <c r="D13" s="51">
        <v>5.1195288949954808E-2</v>
      </c>
      <c r="E13" s="51">
        <v>0</v>
      </c>
      <c r="F13" s="51">
        <v>0.87621278672652059</v>
      </c>
      <c r="G13" s="51">
        <v>4.3032523859774061E-2</v>
      </c>
      <c r="H13" s="51">
        <v>2.9559400463750444E-2</v>
      </c>
      <c r="I13" s="51">
        <v>0</v>
      </c>
      <c r="J13" s="51">
        <v>1</v>
      </c>
      <c r="K13" s="41"/>
      <c r="L13" s="41"/>
      <c r="M13" s="41"/>
      <c r="N13" s="48"/>
      <c r="O13" s="1"/>
      <c r="P13" s="1"/>
      <c r="Q13" s="1"/>
      <c r="R13" s="1"/>
      <c r="S13" s="1"/>
      <c r="T13" s="1"/>
      <c r="U13" s="1"/>
      <c r="AI13" s="48"/>
      <c r="AJ13" s="48"/>
      <c r="AK13" s="48"/>
      <c r="AL13" s="48"/>
      <c r="AM13" s="48"/>
    </row>
    <row r="14" spans="1:39" ht="15" x14ac:dyDescent="0.25">
      <c r="A14" s="42"/>
      <c r="C14" s="49">
        <v>2003</v>
      </c>
      <c r="D14" s="51">
        <v>0.12635148179066891</v>
      </c>
      <c r="E14" s="51">
        <v>0</v>
      </c>
      <c r="F14" s="51">
        <v>0.79612220669376865</v>
      </c>
      <c r="G14" s="51">
        <v>3.8586846471081571E-2</v>
      </c>
      <c r="H14" s="51">
        <v>3.8939465044481064E-2</v>
      </c>
      <c r="I14" s="51">
        <v>0</v>
      </c>
      <c r="J14" s="51">
        <v>1</v>
      </c>
      <c r="K14" s="41"/>
      <c r="L14" s="41"/>
      <c r="M14" s="41"/>
      <c r="N14" s="48"/>
      <c r="O14" s="1"/>
      <c r="P14" s="1"/>
      <c r="Q14" s="1"/>
      <c r="R14" s="1"/>
      <c r="S14" s="1"/>
      <c r="T14" s="1"/>
      <c r="U14" s="1"/>
      <c r="AI14" s="48"/>
      <c r="AJ14" s="48"/>
      <c r="AK14" s="48"/>
      <c r="AL14" s="48"/>
      <c r="AM14" s="48"/>
    </row>
    <row r="15" spans="1:39" ht="15" x14ac:dyDescent="0.25">
      <c r="A15" s="42"/>
      <c r="C15" s="49">
        <v>2004</v>
      </c>
      <c r="D15" s="51">
        <v>7.6877418353989757E-2</v>
      </c>
      <c r="E15" s="51">
        <v>2.220300202015035E-2</v>
      </c>
      <c r="F15" s="51">
        <v>0.76212687851941807</v>
      </c>
      <c r="G15" s="51">
        <v>4.5362636299049693E-2</v>
      </c>
      <c r="H15" s="51">
        <v>9.3430064807392091E-2</v>
      </c>
      <c r="I15" s="51">
        <v>0</v>
      </c>
      <c r="J15" s="51">
        <v>1</v>
      </c>
      <c r="K15" s="41"/>
      <c r="L15" s="41"/>
      <c r="M15" s="41"/>
      <c r="N15" s="48"/>
      <c r="O15" s="1"/>
      <c r="P15" s="1"/>
      <c r="Q15" s="1"/>
      <c r="R15" s="1"/>
      <c r="S15" s="1"/>
      <c r="T15" s="1"/>
      <c r="U15" s="1"/>
      <c r="AI15" s="48"/>
      <c r="AJ15" s="48"/>
      <c r="AK15" s="48"/>
      <c r="AL15" s="48"/>
      <c r="AM15" s="48"/>
    </row>
    <row r="16" spans="1:39" ht="15" x14ac:dyDescent="0.25">
      <c r="A16" s="42"/>
      <c r="C16" s="49">
        <v>2005</v>
      </c>
      <c r="D16" s="51">
        <v>7.85555001299722E-2</v>
      </c>
      <c r="E16" s="51">
        <v>9.8466801641062099E-2</v>
      </c>
      <c r="F16" s="51">
        <v>0.74346675334949008</v>
      </c>
      <c r="G16" s="51">
        <v>3.6122912988331417E-2</v>
      </c>
      <c r="H16" s="51">
        <v>4.3388031891144346E-2</v>
      </c>
      <c r="I16" s="51">
        <v>0</v>
      </c>
      <c r="J16" s="51">
        <v>1</v>
      </c>
      <c r="K16" s="41"/>
      <c r="L16" s="41"/>
      <c r="M16" s="41"/>
      <c r="N16" s="48"/>
      <c r="O16" s="1"/>
      <c r="P16" s="1"/>
      <c r="Q16" s="1"/>
      <c r="R16" s="1"/>
      <c r="S16" s="1"/>
      <c r="T16" s="1"/>
      <c r="U16" s="1"/>
      <c r="AI16" s="48"/>
      <c r="AJ16" s="48"/>
      <c r="AK16" s="48"/>
      <c r="AL16" s="48"/>
      <c r="AM16" s="48"/>
    </row>
    <row r="17" spans="1:39" ht="15" x14ac:dyDescent="0.25">
      <c r="A17" s="42"/>
      <c r="C17" s="49">
        <v>2006</v>
      </c>
      <c r="D17" s="51">
        <v>7.0262612108806508E-2</v>
      </c>
      <c r="E17" s="51">
        <v>0.10323580396526787</v>
      </c>
      <c r="F17" s="51">
        <v>0.75398280105065141</v>
      </c>
      <c r="G17" s="51">
        <v>3.5576673543726817E-2</v>
      </c>
      <c r="H17" s="51">
        <v>3.6942109331547374E-2</v>
      </c>
      <c r="I17" s="51">
        <v>0</v>
      </c>
      <c r="J17" s="51">
        <v>1</v>
      </c>
      <c r="K17" s="41"/>
      <c r="L17" s="41"/>
      <c r="M17" s="41"/>
      <c r="N17" s="48"/>
      <c r="O17" s="1"/>
      <c r="P17" s="1"/>
      <c r="Q17" s="1"/>
      <c r="R17" s="1"/>
      <c r="S17" s="1"/>
      <c r="T17" s="1"/>
      <c r="U17" s="1"/>
      <c r="AI17" s="48"/>
      <c r="AJ17" s="48"/>
      <c r="AK17" s="48"/>
      <c r="AL17" s="48"/>
      <c r="AM17" s="48"/>
    </row>
    <row r="18" spans="1:39" ht="15" x14ac:dyDescent="0.25">
      <c r="A18" s="42"/>
      <c r="C18" s="49">
        <v>2007</v>
      </c>
      <c r="D18" s="51">
        <v>6.3935051382214073E-2</v>
      </c>
      <c r="E18" s="51">
        <v>0.20449537201610282</v>
      </c>
      <c r="F18" s="51">
        <v>0.68202168178869238</v>
      </c>
      <c r="G18" s="51">
        <v>3.0825100008783298E-2</v>
      </c>
      <c r="H18" s="51">
        <v>1.872279480420725E-2</v>
      </c>
      <c r="I18" s="51">
        <v>0</v>
      </c>
      <c r="J18" s="51">
        <v>1</v>
      </c>
      <c r="K18" s="41"/>
      <c r="L18" s="41"/>
      <c r="M18" s="41"/>
      <c r="N18" s="48"/>
      <c r="O18" s="1"/>
      <c r="P18" s="1"/>
      <c r="Q18" s="1"/>
      <c r="R18" s="1"/>
      <c r="S18" s="1"/>
      <c r="T18" s="1"/>
      <c r="U18" s="1"/>
      <c r="AI18" s="48"/>
      <c r="AJ18" s="48"/>
      <c r="AK18" s="48"/>
      <c r="AL18" s="48"/>
      <c r="AM18" s="48"/>
    </row>
    <row r="19" spans="1:39" ht="15" x14ac:dyDescent="0.25">
      <c r="A19" s="42"/>
      <c r="C19" s="49">
        <v>2008</v>
      </c>
      <c r="D19" s="51">
        <v>6.4577196477696067E-2</v>
      </c>
      <c r="E19" s="51">
        <v>0.2506824284716026</v>
      </c>
      <c r="F19" s="51">
        <v>0.60930374498570472</v>
      </c>
      <c r="G19" s="51">
        <v>3.0761946474805471E-2</v>
      </c>
      <c r="H19" s="51">
        <v>4.4674683590191298E-2</v>
      </c>
      <c r="I19" s="51">
        <v>0</v>
      </c>
      <c r="J19" s="51">
        <v>1</v>
      </c>
      <c r="K19" s="41"/>
      <c r="L19" s="41"/>
      <c r="M19" s="41"/>
      <c r="N19" s="48"/>
      <c r="O19" s="1"/>
      <c r="P19" s="1"/>
      <c r="Q19" s="1"/>
      <c r="R19" s="1"/>
      <c r="S19" s="1"/>
      <c r="T19" s="1"/>
      <c r="U19" s="1"/>
      <c r="AI19" s="48"/>
      <c r="AJ19" s="48"/>
      <c r="AK19" s="48"/>
      <c r="AL19" s="48"/>
      <c r="AM19" s="48"/>
    </row>
    <row r="20" spans="1:39" ht="15" x14ac:dyDescent="0.25">
      <c r="A20" s="42"/>
      <c r="C20" s="49">
        <v>2009</v>
      </c>
      <c r="D20" s="51">
        <v>9.4606272759962376E-2</v>
      </c>
      <c r="E20" s="51">
        <v>0.21630546609261042</v>
      </c>
      <c r="F20" s="51">
        <v>0.62906181879095169</v>
      </c>
      <c r="G20" s="51">
        <v>3.1208222237405405E-2</v>
      </c>
      <c r="H20" s="51">
        <v>2.8818220119070016E-2</v>
      </c>
      <c r="I20" s="51">
        <v>0</v>
      </c>
      <c r="J20" s="51">
        <v>1</v>
      </c>
      <c r="K20" s="41"/>
      <c r="L20" s="41"/>
      <c r="M20" s="41"/>
      <c r="N20" s="48"/>
      <c r="O20" s="1"/>
      <c r="P20" s="1"/>
      <c r="Q20" s="1"/>
      <c r="R20" s="1"/>
      <c r="S20" s="1"/>
      <c r="T20" s="1"/>
      <c r="U20" s="1"/>
      <c r="AI20" s="48"/>
      <c r="AJ20" s="48"/>
      <c r="AK20" s="48"/>
      <c r="AL20" s="48"/>
      <c r="AM20" s="48"/>
    </row>
    <row r="21" spans="1:39" ht="15" x14ac:dyDescent="0.25">
      <c r="A21" s="42"/>
      <c r="C21" s="49">
        <v>2010</v>
      </c>
      <c r="D21" s="51">
        <v>4.4672925765196173E-2</v>
      </c>
      <c r="E21" s="51">
        <v>0.30828215871042841</v>
      </c>
      <c r="F21" s="51">
        <v>0.5848414728973389</v>
      </c>
      <c r="G21" s="51">
        <v>3.2902456718015512E-2</v>
      </c>
      <c r="H21" s="51">
        <v>2.6911749539887894E-2</v>
      </c>
      <c r="I21" s="51">
        <v>2.3892363691329294E-3</v>
      </c>
      <c r="J21" s="51">
        <v>1</v>
      </c>
      <c r="K21" s="41"/>
      <c r="L21" s="41"/>
      <c r="M21" s="41"/>
      <c r="O21" s="1"/>
      <c r="P21" s="1"/>
      <c r="Q21" s="1"/>
      <c r="R21" s="1"/>
      <c r="S21" s="1"/>
      <c r="T21" s="1"/>
      <c r="U21" s="1"/>
      <c r="AI21" s="48"/>
      <c r="AJ21" s="48"/>
      <c r="AK21" s="48"/>
      <c r="AL21" s="48"/>
      <c r="AM21" s="48"/>
    </row>
    <row r="22" spans="1:39" ht="13.2" x14ac:dyDescent="0.25">
      <c r="A22" s="42"/>
      <c r="C22" s="49">
        <v>2011</v>
      </c>
      <c r="D22" s="51">
        <v>3.3855118423986127E-2</v>
      </c>
      <c r="E22" s="51">
        <v>0.34840397805842804</v>
      </c>
      <c r="F22" s="51">
        <v>0.579375738232497</v>
      </c>
      <c r="G22" s="51">
        <v>2.0795389149443913E-2</v>
      </c>
      <c r="H22" s="51">
        <v>1.50905423063411E-2</v>
      </c>
      <c r="I22" s="51">
        <v>2.4792338293036682E-3</v>
      </c>
      <c r="J22" s="51">
        <v>1</v>
      </c>
      <c r="K22" s="41"/>
      <c r="L22" s="41"/>
      <c r="M22" s="41"/>
      <c r="O22" s="1"/>
      <c r="P22" s="1"/>
      <c r="Q22" s="1"/>
      <c r="R22" s="1"/>
      <c r="S22" s="1"/>
      <c r="T22" s="1"/>
      <c r="U22" s="1"/>
    </row>
    <row r="23" spans="1:39" ht="13.2" x14ac:dyDescent="0.25">
      <c r="A23" s="42"/>
      <c r="C23" s="49">
        <v>2012</v>
      </c>
      <c r="D23" s="51">
        <v>3.9772621513117355E-2</v>
      </c>
      <c r="E23" s="51">
        <v>0.37126673784002312</v>
      </c>
      <c r="F23" s="51">
        <v>0.55862645547288958</v>
      </c>
      <c r="G23" s="51">
        <v>1.4884467547976071E-2</v>
      </c>
      <c r="H23" s="51">
        <v>9.4878981690854555E-3</v>
      </c>
      <c r="I23" s="51">
        <v>5.9618194569085754E-3</v>
      </c>
      <c r="J23" s="51">
        <v>1</v>
      </c>
      <c r="K23" s="41"/>
      <c r="L23" s="41"/>
      <c r="M23" s="41"/>
      <c r="O23" s="1"/>
      <c r="P23" s="1"/>
      <c r="Q23" s="1"/>
      <c r="R23" s="1"/>
      <c r="S23" s="1"/>
      <c r="T23" s="1"/>
      <c r="U23" s="1"/>
    </row>
    <row r="24" spans="1:39" ht="13.2" x14ac:dyDescent="0.25">
      <c r="A24" s="42"/>
      <c r="C24" s="49">
        <v>2013</v>
      </c>
      <c r="D24" s="51">
        <v>1.8057862130823218E-2</v>
      </c>
      <c r="E24" s="51">
        <v>0.41138418337718136</v>
      </c>
      <c r="F24" s="51">
        <v>0.53261567932235221</v>
      </c>
      <c r="G24" s="51">
        <v>2.1089011815182489E-2</v>
      </c>
      <c r="H24" s="51">
        <v>6.1973103079453968E-3</v>
      </c>
      <c r="I24" s="51">
        <v>1.0655953046515525E-2</v>
      </c>
      <c r="J24" s="51">
        <v>1</v>
      </c>
      <c r="K24" s="41"/>
      <c r="L24" s="41"/>
      <c r="M24" s="41"/>
      <c r="O24" s="1"/>
      <c r="P24" s="1"/>
      <c r="Q24" s="1"/>
      <c r="R24" s="1"/>
      <c r="S24" s="1"/>
      <c r="T24" s="1"/>
      <c r="U24" s="1"/>
    </row>
    <row r="25" spans="1:39" ht="13.2" x14ac:dyDescent="0.25">
      <c r="A25" s="42"/>
      <c r="C25" s="49">
        <v>2014</v>
      </c>
      <c r="D25" s="51">
        <v>2.1463552650645604E-2</v>
      </c>
      <c r="E25" s="51">
        <v>0.45491071989445286</v>
      </c>
      <c r="F25" s="51">
        <v>0.5025113133921969</v>
      </c>
      <c r="G25" s="51">
        <v>3.9048901436915537E-3</v>
      </c>
      <c r="H25" s="51">
        <v>2.0873147252702322E-3</v>
      </c>
      <c r="I25" s="51">
        <v>1.5122209193742717E-2</v>
      </c>
      <c r="J25" s="51">
        <v>1</v>
      </c>
      <c r="K25" s="41"/>
      <c r="L25" s="41"/>
      <c r="M25" s="41"/>
      <c r="O25" s="1"/>
      <c r="P25" s="1"/>
      <c r="Q25" s="1"/>
      <c r="R25" s="1"/>
      <c r="S25" s="1"/>
      <c r="T25" s="1"/>
      <c r="U25" s="1"/>
    </row>
    <row r="26" spans="1:39" ht="13.2" x14ac:dyDescent="0.25">
      <c r="A26" s="42"/>
      <c r="C26" s="49">
        <v>2015</v>
      </c>
      <c r="D26" s="51">
        <v>2.5810850814412988E-2</v>
      </c>
      <c r="E26" s="51">
        <v>0.43832598348351332</v>
      </c>
      <c r="F26" s="51">
        <v>0.50418021768084953</v>
      </c>
      <c r="G26" s="51">
        <v>5.5699985325373645E-3</v>
      </c>
      <c r="H26" s="51">
        <v>4.8076621203220274E-3</v>
      </c>
      <c r="I26" s="51">
        <v>2.1305287368364848E-2</v>
      </c>
      <c r="J26" s="51">
        <v>1</v>
      </c>
      <c r="K26" s="41"/>
      <c r="L26" s="41"/>
      <c r="M26" s="41"/>
      <c r="O26" s="1"/>
      <c r="P26" s="1"/>
      <c r="Q26" s="1"/>
      <c r="R26" s="1"/>
      <c r="S26" s="1"/>
      <c r="T26" s="1"/>
      <c r="U26" s="1"/>
    </row>
    <row r="27" spans="1:39" ht="13.2" x14ac:dyDescent="0.25">
      <c r="A27" s="42"/>
      <c r="C27" s="49">
        <v>2016</v>
      </c>
      <c r="D27" s="51">
        <v>2.343714570696968E-2</v>
      </c>
      <c r="E27" s="51">
        <v>0.4411961819109842</v>
      </c>
      <c r="F27" s="51">
        <v>0.47612964910805455</v>
      </c>
      <c r="G27" s="51">
        <v>1.5993027979519594E-2</v>
      </c>
      <c r="H27" s="51">
        <v>1.35787440077768E-2</v>
      </c>
      <c r="I27" s="51">
        <v>2.9665251286695078E-2</v>
      </c>
      <c r="J27" s="51">
        <v>1</v>
      </c>
      <c r="K27" s="41"/>
      <c r="L27" s="41"/>
      <c r="M27" s="41"/>
      <c r="O27" s="1"/>
      <c r="P27" s="1"/>
      <c r="Q27" s="1"/>
      <c r="R27" s="1"/>
      <c r="S27" s="1"/>
      <c r="T27" s="1"/>
      <c r="U27" s="1"/>
    </row>
    <row r="28" spans="1:39" ht="13.2" x14ac:dyDescent="0.25">
      <c r="A28" s="42"/>
      <c r="C28" s="49">
        <v>2017</v>
      </c>
      <c r="D28" s="51">
        <v>1.415339083492745E-2</v>
      </c>
      <c r="E28" s="51">
        <v>0.35787880435258734</v>
      </c>
      <c r="F28" s="51">
        <v>0.56622940403869604</v>
      </c>
      <c r="G28" s="51">
        <v>1.3750840461187267E-2</v>
      </c>
      <c r="H28" s="51">
        <v>1.7840147983117928E-2</v>
      </c>
      <c r="I28" s="51">
        <v>3.0147412329483925E-2</v>
      </c>
      <c r="J28" s="51">
        <v>1</v>
      </c>
      <c r="K28" s="41"/>
      <c r="L28" s="41"/>
      <c r="M28" s="41"/>
      <c r="O28" s="1"/>
      <c r="P28" s="1"/>
      <c r="Q28" s="1"/>
      <c r="R28" s="1"/>
      <c r="S28" s="1"/>
      <c r="T28" s="1"/>
      <c r="U28" s="1"/>
    </row>
    <row r="29" spans="1:39" ht="13.2" x14ac:dyDescent="0.25">
      <c r="A29" s="42"/>
      <c r="C29" s="49">
        <v>2018</v>
      </c>
      <c r="D29" s="51">
        <v>1.922603926495731E-2</v>
      </c>
      <c r="E29" s="51">
        <v>0.35264257843511271</v>
      </c>
      <c r="F29" s="51">
        <v>0.5777208065970354</v>
      </c>
      <c r="G29" s="51">
        <v>8.4855249981790769E-4</v>
      </c>
      <c r="H29" s="51">
        <v>2.6634416924144096E-3</v>
      </c>
      <c r="I29" s="51">
        <v>4.6898581510662105E-2</v>
      </c>
      <c r="J29" s="51">
        <v>1</v>
      </c>
      <c r="K29" s="41"/>
      <c r="L29" s="41"/>
      <c r="M29" s="41"/>
      <c r="O29" s="1"/>
      <c r="P29" s="1"/>
      <c r="Q29" s="1"/>
      <c r="R29" s="1"/>
      <c r="S29" s="1"/>
      <c r="T29" s="1"/>
      <c r="U29" s="1"/>
    </row>
    <row r="30" spans="1:39" ht="13.2" x14ac:dyDescent="0.25">
      <c r="A30" s="42"/>
      <c r="C30" s="49">
        <v>2019</v>
      </c>
      <c r="D30" s="51">
        <v>1.8677310505762948E-2</v>
      </c>
      <c r="E30" s="51">
        <v>0.35853995961730745</v>
      </c>
      <c r="F30" s="51">
        <v>0.57040873006985116</v>
      </c>
      <c r="G30" s="51">
        <v>6.8348989989446647E-4</v>
      </c>
      <c r="H30" s="51">
        <v>1.3998736776811272E-3</v>
      </c>
      <c r="I30" s="51">
        <v>5.0290636229502916E-2</v>
      </c>
      <c r="J30" s="51">
        <v>1</v>
      </c>
      <c r="K30" s="41"/>
      <c r="L30" s="41"/>
      <c r="M30" s="41"/>
      <c r="O30" s="1"/>
      <c r="P30" s="1"/>
      <c r="Q30" s="1"/>
      <c r="R30" s="1"/>
      <c r="S30" s="1"/>
      <c r="T30" s="1"/>
      <c r="U30" s="1"/>
    </row>
    <row r="31" spans="1:39" ht="13.2" x14ac:dyDescent="0.25">
      <c r="A31" s="42"/>
      <c r="C31" s="49">
        <v>2020</v>
      </c>
      <c r="D31" s="51">
        <v>1.4157400093854328E-2</v>
      </c>
      <c r="E31" s="51">
        <v>0.32980019393806248</v>
      </c>
      <c r="F31" s="51">
        <v>0.59604727028233562</v>
      </c>
      <c r="G31" s="51">
        <v>2.6477340757378006E-4</v>
      </c>
      <c r="H31" s="51">
        <v>1.0662027743358305E-3</v>
      </c>
      <c r="I31" s="51">
        <v>5.8664159503838034E-2</v>
      </c>
      <c r="J31" s="51">
        <v>1</v>
      </c>
      <c r="K31" s="41"/>
      <c r="L31" s="41"/>
      <c r="M31" s="41"/>
      <c r="O31" s="1"/>
      <c r="P31" s="1"/>
      <c r="Q31" s="1"/>
      <c r="R31" s="1"/>
      <c r="S31" s="1"/>
      <c r="T31" s="1"/>
      <c r="U31" s="1"/>
    </row>
    <row r="32" spans="1:39" x14ac:dyDescent="0.2">
      <c r="A32" s="42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O32" s="1"/>
      <c r="P32" s="1"/>
      <c r="Q32" s="1"/>
      <c r="R32" s="1"/>
      <c r="S32" s="1"/>
      <c r="T32" s="1"/>
      <c r="U32" s="1"/>
    </row>
    <row r="33" spans="1:21" x14ac:dyDescent="0.2">
      <c r="A33" s="42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O33" s="1"/>
      <c r="P33" s="1"/>
      <c r="Q33" s="1"/>
      <c r="R33" s="1"/>
      <c r="S33" s="1"/>
      <c r="T33" s="1"/>
      <c r="U33" s="1"/>
    </row>
    <row r="34" spans="1:21" x14ac:dyDescent="0.2">
      <c r="A34" s="42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O34" s="1"/>
      <c r="P34" s="1"/>
      <c r="Q34" s="1"/>
      <c r="R34" s="1"/>
      <c r="S34" s="1"/>
      <c r="T34" s="1"/>
      <c r="U34" s="1"/>
    </row>
    <row r="35" spans="1:21" x14ac:dyDescent="0.2">
      <c r="A35" s="42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O35" s="1"/>
      <c r="P35" s="1"/>
      <c r="Q35" s="1"/>
      <c r="R35" s="1"/>
      <c r="S35" s="1"/>
      <c r="T35" s="1"/>
      <c r="U35" s="1"/>
    </row>
    <row r="36" spans="1:21" x14ac:dyDescent="0.2">
      <c r="A36" s="42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O36" s="1"/>
      <c r="P36" s="1"/>
      <c r="Q36" s="1"/>
      <c r="R36" s="1"/>
      <c r="S36" s="1"/>
      <c r="T36" s="1"/>
      <c r="U36" s="1"/>
    </row>
    <row r="37" spans="1:21" x14ac:dyDescent="0.2">
      <c r="A37" s="42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O37" s="1"/>
      <c r="P37" s="1"/>
      <c r="Q37" s="1"/>
      <c r="R37" s="1"/>
      <c r="S37" s="1"/>
      <c r="T37" s="1"/>
      <c r="U37" s="1"/>
    </row>
    <row r="38" spans="1:21" x14ac:dyDescent="0.2">
      <c r="A38" s="42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O38" s="1"/>
      <c r="P38" s="1"/>
      <c r="Q38" s="1"/>
      <c r="R38" s="1"/>
      <c r="S38" s="1"/>
      <c r="T38" s="1"/>
      <c r="U38" s="1"/>
    </row>
    <row r="39" spans="1:21" x14ac:dyDescent="0.2">
      <c r="A39" s="42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O39" s="1"/>
      <c r="P39" s="1"/>
      <c r="Q39" s="1"/>
      <c r="R39" s="1"/>
      <c r="S39" s="1"/>
      <c r="T39" s="1"/>
      <c r="U39" s="1"/>
    </row>
    <row r="40" spans="1:21" x14ac:dyDescent="0.2">
      <c r="A40" s="42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O40" s="1"/>
      <c r="P40" s="1"/>
      <c r="Q40" s="1"/>
      <c r="R40" s="1"/>
      <c r="S40" s="1"/>
      <c r="T40" s="1"/>
      <c r="U40" s="1"/>
    </row>
    <row r="41" spans="1:21" x14ac:dyDescent="0.2">
      <c r="A41" s="42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O41" s="1"/>
      <c r="P41" s="1"/>
      <c r="Q41" s="1"/>
      <c r="R41" s="1"/>
      <c r="S41" s="1"/>
      <c r="T41" s="1"/>
      <c r="U41" s="1"/>
    </row>
    <row r="42" spans="1:21" hidden="1" x14ac:dyDescent="0.2">
      <c r="A42" s="42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O42" s="1"/>
      <c r="P42" s="1"/>
      <c r="Q42" s="1"/>
      <c r="R42" s="1"/>
      <c r="S42" s="1"/>
      <c r="T42" s="1"/>
      <c r="U42" s="1"/>
    </row>
    <row r="43" spans="1:21" hidden="1" x14ac:dyDescent="0.2">
      <c r="A43" s="42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O43" s="1"/>
      <c r="P43" s="1"/>
      <c r="Q43" s="1"/>
      <c r="R43" s="1"/>
      <c r="S43" s="1"/>
      <c r="T43" s="1"/>
      <c r="U43" s="1"/>
    </row>
    <row r="44" spans="1:21" hidden="1" x14ac:dyDescent="0.2">
      <c r="A44" s="42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O44" s="1"/>
      <c r="P44" s="1"/>
      <c r="Q44" s="1"/>
      <c r="R44" s="1"/>
      <c r="S44" s="1"/>
      <c r="T44" s="1"/>
      <c r="U44" s="1"/>
    </row>
    <row r="45" spans="1:21" hidden="1" x14ac:dyDescent="0.2">
      <c r="A45" s="42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O45" s="1"/>
      <c r="P45" s="1"/>
      <c r="Q45" s="1"/>
      <c r="R45" s="1"/>
      <c r="S45" s="1"/>
      <c r="T45" s="1"/>
      <c r="U45" s="1"/>
    </row>
    <row r="46" spans="1:21" hidden="1" x14ac:dyDescent="0.2">
      <c r="A46" s="42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O46" s="1"/>
      <c r="P46" s="1"/>
      <c r="Q46" s="1"/>
      <c r="R46" s="1"/>
      <c r="S46" s="1"/>
      <c r="T46" s="1"/>
      <c r="U46" s="1"/>
    </row>
    <row r="47" spans="1:21" hidden="1" x14ac:dyDescent="0.2">
      <c r="A47" s="42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O47" s="1"/>
      <c r="P47" s="1"/>
      <c r="Q47" s="1"/>
      <c r="R47" s="1"/>
      <c r="S47" s="1"/>
      <c r="T47" s="1"/>
      <c r="U47" s="1"/>
    </row>
    <row r="48" spans="1:21" hidden="1" x14ac:dyDescent="0.2">
      <c r="A48" s="42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O48" s="1"/>
      <c r="P48" s="1"/>
      <c r="Q48" s="1"/>
      <c r="R48" s="1"/>
      <c r="S48" s="1"/>
      <c r="T48" s="1"/>
      <c r="U48" s="1"/>
    </row>
    <row r="49" spans="1:21" hidden="1" x14ac:dyDescent="0.2">
      <c r="A49" s="42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O49" s="1"/>
      <c r="P49" s="1"/>
      <c r="Q49" s="1"/>
      <c r="R49" s="1"/>
      <c r="S49" s="1"/>
      <c r="T49" s="1"/>
      <c r="U49" s="1"/>
    </row>
    <row r="50" spans="1:21" hidden="1" x14ac:dyDescent="0.2">
      <c r="A50" s="42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O50" s="1"/>
      <c r="P50" s="1"/>
      <c r="Q50" s="1"/>
      <c r="R50" s="1"/>
      <c r="S50" s="1"/>
      <c r="T50" s="1"/>
      <c r="U50" s="1"/>
    </row>
    <row r="51" spans="1:21" hidden="1" x14ac:dyDescent="0.2">
      <c r="A51" s="42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O51" s="1"/>
      <c r="P51" s="1"/>
      <c r="Q51" s="1"/>
      <c r="R51" s="1"/>
      <c r="S51" s="1"/>
      <c r="T51" s="1"/>
      <c r="U51" s="1"/>
    </row>
    <row r="52" spans="1:21" hidden="1" x14ac:dyDescent="0.2">
      <c r="A52" s="42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O52" s="1"/>
      <c r="P52" s="1"/>
      <c r="Q52" s="1"/>
      <c r="R52" s="1"/>
      <c r="S52" s="1"/>
      <c r="T52" s="1"/>
      <c r="U52" s="1"/>
    </row>
    <row r="53" spans="1:21" hidden="1" x14ac:dyDescent="0.2">
      <c r="A53" s="42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O53" s="1"/>
      <c r="P53" s="1"/>
      <c r="Q53" s="1"/>
      <c r="R53" s="1"/>
      <c r="S53" s="1"/>
      <c r="T53" s="1"/>
      <c r="U53" s="1"/>
    </row>
    <row r="54" spans="1:21" hidden="1" x14ac:dyDescent="0.2">
      <c r="A54" s="42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O54" s="1"/>
      <c r="P54" s="1"/>
      <c r="Q54" s="1"/>
      <c r="R54" s="1"/>
      <c r="S54" s="1"/>
      <c r="T54" s="1"/>
      <c r="U54" s="1"/>
    </row>
    <row r="55" spans="1:21" hidden="1" x14ac:dyDescent="0.2">
      <c r="A55" s="42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O55" s="1"/>
      <c r="P55" s="1"/>
      <c r="Q55" s="1"/>
      <c r="R55" s="1"/>
      <c r="S55" s="1"/>
      <c r="T55" s="1"/>
      <c r="U55" s="1"/>
    </row>
    <row r="56" spans="1:21" hidden="1" x14ac:dyDescent="0.2">
      <c r="A56" s="42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O56" s="1"/>
      <c r="P56" s="1"/>
      <c r="Q56" s="1"/>
      <c r="R56" s="1"/>
      <c r="S56" s="1"/>
      <c r="T56" s="1"/>
      <c r="U56" s="1"/>
    </row>
    <row r="57" spans="1:21" hidden="1" x14ac:dyDescent="0.2">
      <c r="A57" s="40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  <row r="58" spans="1:21" hidden="1" x14ac:dyDescent="0.2">
      <c r="A58" s="40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spans="1:21" hidden="1" x14ac:dyDescent="0.2">
      <c r="A59" s="4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spans="1:21" hidden="1" x14ac:dyDescent="0.2">
      <c r="A60" s="40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spans="1:21" hidden="1" x14ac:dyDescent="0.2">
      <c r="A61" s="40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spans="1:21" hidden="1" x14ac:dyDescent="0.2">
      <c r="A62" s="40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spans="1:21" hidden="1" x14ac:dyDescent="0.2">
      <c r="A63" s="40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spans="1:21" hidden="1" x14ac:dyDescent="0.2">
      <c r="A64" s="40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spans="1:13" hidden="1" x14ac:dyDescent="0.2">
      <c r="A65" s="40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spans="1:13" hidden="1" x14ac:dyDescent="0.2">
      <c r="A66" s="40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spans="1:13" hidden="1" x14ac:dyDescent="0.2">
      <c r="A67" s="40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spans="1:13" hidden="1" x14ac:dyDescent="0.2">
      <c r="A68" s="40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spans="1:13" hidden="1" x14ac:dyDescent="0.2">
      <c r="A69" s="40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spans="1:13" hidden="1" x14ac:dyDescent="0.2">
      <c r="A70" s="40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spans="1:13" hidden="1" x14ac:dyDescent="0.2">
      <c r="A71" s="40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spans="1:13" hidden="1" x14ac:dyDescent="0.2">
      <c r="A72" s="40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spans="1:13" hidden="1" x14ac:dyDescent="0.2">
      <c r="A73" s="40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spans="1:13" hidden="1" x14ac:dyDescent="0.2">
      <c r="A74" s="40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spans="1:13" hidden="1" x14ac:dyDescent="0.2">
      <c r="A75" s="40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spans="1:13" hidden="1" x14ac:dyDescent="0.2">
      <c r="A76" s="40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spans="1:13" hidden="1" x14ac:dyDescent="0.2">
      <c r="A77" s="40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spans="1:13" hidden="1" x14ac:dyDescent="0.2">
      <c r="A78" s="40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spans="1:13" hidden="1" x14ac:dyDescent="0.2">
      <c r="A79" s="40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spans="1:13" hidden="1" x14ac:dyDescent="0.2">
      <c r="A80" s="40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spans="1:13" hidden="1" x14ac:dyDescent="0.2">
      <c r="A81" s="40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spans="1:13" hidden="1" x14ac:dyDescent="0.2">
      <c r="A82" s="40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spans="1:13" hidden="1" x14ac:dyDescent="0.2">
      <c r="A83" s="40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spans="1:13" hidden="1" x14ac:dyDescent="0.2">
      <c r="A84" s="40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spans="1:13" hidden="1" x14ac:dyDescent="0.2">
      <c r="A85" s="40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spans="1:13" hidden="1" x14ac:dyDescent="0.2">
      <c r="A86" s="40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spans="1:13" hidden="1" x14ac:dyDescent="0.2">
      <c r="A87" s="40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spans="1:13" hidden="1" x14ac:dyDescent="0.2">
      <c r="A88" s="40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spans="1:13" hidden="1" x14ac:dyDescent="0.2">
      <c r="A89" s="40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spans="1:13" hidden="1" x14ac:dyDescent="0.2">
      <c r="A90" s="40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spans="1:13" hidden="1" x14ac:dyDescent="0.2">
      <c r="A91" s="40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spans="1:13" hidden="1" x14ac:dyDescent="0.2">
      <c r="A92" s="40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spans="1:13" hidden="1" x14ac:dyDescent="0.2">
      <c r="A93" s="40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spans="1:13" hidden="1" x14ac:dyDescent="0.2">
      <c r="A94" s="40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spans="1:13" hidden="1" x14ac:dyDescent="0.2">
      <c r="A95" s="40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spans="1:13" hidden="1" x14ac:dyDescent="0.2">
      <c r="A96" s="40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spans="1:13" hidden="1" x14ac:dyDescent="0.2">
      <c r="A97" s="40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spans="1:13" hidden="1" x14ac:dyDescent="0.2">
      <c r="A98" s="40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spans="1:13" hidden="1" x14ac:dyDescent="0.2">
      <c r="A99" s="40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spans="1:13" hidden="1" x14ac:dyDescent="0.2">
      <c r="A100" s="40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spans="1:13" hidden="1" x14ac:dyDescent="0.2">
      <c r="A101" s="40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spans="1:13" hidden="1" x14ac:dyDescent="0.2">
      <c r="A102" s="40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spans="1:13" hidden="1" x14ac:dyDescent="0.2">
      <c r="A103" s="40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spans="1:13" hidden="1" x14ac:dyDescent="0.2">
      <c r="A104" s="40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spans="1:13" hidden="1" x14ac:dyDescent="0.2">
      <c r="A105" s="40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spans="1:13" hidden="1" x14ac:dyDescent="0.2">
      <c r="A106" s="40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spans="1:13" hidden="1" x14ac:dyDescent="0.2">
      <c r="A107" s="40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spans="1:13" hidden="1" x14ac:dyDescent="0.2">
      <c r="A108" s="40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spans="1:13" hidden="1" x14ac:dyDescent="0.2">
      <c r="A109" s="40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spans="1:13" hidden="1" x14ac:dyDescent="0.2">
      <c r="A110" s="40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spans="1:13" hidden="1" x14ac:dyDescent="0.2">
      <c r="A111" s="40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spans="1:13" hidden="1" x14ac:dyDescent="0.2">
      <c r="A112" s="40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spans="1:13" hidden="1" x14ac:dyDescent="0.2">
      <c r="A113" s="40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spans="1:13" hidden="1" x14ac:dyDescent="0.2">
      <c r="A114" s="40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spans="1:13" hidden="1" x14ac:dyDescent="0.2">
      <c r="A115" s="40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spans="1:13" hidden="1" x14ac:dyDescent="0.2">
      <c r="A116" s="40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spans="1:13" hidden="1" x14ac:dyDescent="0.2">
      <c r="A117" s="40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spans="1:13" hidden="1" x14ac:dyDescent="0.2">
      <c r="A118" s="40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spans="1:13" hidden="1" x14ac:dyDescent="0.2">
      <c r="A119" s="40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spans="1:13" hidden="1" x14ac:dyDescent="0.2">
      <c r="A120" s="40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spans="1:13" hidden="1" x14ac:dyDescent="0.2">
      <c r="A121" s="40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spans="1:13" hidden="1" x14ac:dyDescent="0.2">
      <c r="A122" s="40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spans="1:13" hidden="1" x14ac:dyDescent="0.2">
      <c r="A123" s="40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spans="1:13" hidden="1" x14ac:dyDescent="0.2">
      <c r="A124" s="40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spans="1:13" hidden="1" x14ac:dyDescent="0.2">
      <c r="A125" s="40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spans="1:13" hidden="1" x14ac:dyDescent="0.2">
      <c r="A126" s="40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spans="1:13" hidden="1" x14ac:dyDescent="0.2">
      <c r="A127" s="40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spans="1:13" hidden="1" x14ac:dyDescent="0.2">
      <c r="A128" s="40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spans="1:13" hidden="1" x14ac:dyDescent="0.2">
      <c r="A129" s="40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spans="1:13" hidden="1" x14ac:dyDescent="0.2">
      <c r="A130" s="40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spans="1:13" hidden="1" x14ac:dyDescent="0.2">
      <c r="A131" s="40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spans="1:13" hidden="1" x14ac:dyDescent="0.2">
      <c r="A132" s="40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spans="1:13" hidden="1" x14ac:dyDescent="0.2">
      <c r="A133" s="40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spans="1:13" hidden="1" x14ac:dyDescent="0.2">
      <c r="A134" s="40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spans="1:13" hidden="1" x14ac:dyDescent="0.2">
      <c r="A135" s="40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spans="1:13" hidden="1" x14ac:dyDescent="0.2">
      <c r="A136" s="40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spans="1:13" hidden="1" x14ac:dyDescent="0.2">
      <c r="A137" s="40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spans="1:13" hidden="1" x14ac:dyDescent="0.2">
      <c r="A138" s="40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spans="1:13" hidden="1" x14ac:dyDescent="0.2">
      <c r="A139" s="40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spans="1:13" hidden="1" x14ac:dyDescent="0.2">
      <c r="A140" s="40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spans="1:13" hidden="1" x14ac:dyDescent="0.2">
      <c r="A141" s="40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spans="1:13" hidden="1" x14ac:dyDescent="0.2">
      <c r="A142" s="40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spans="1:13" hidden="1" x14ac:dyDescent="0.2">
      <c r="A143" s="40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spans="1:13" hidden="1" x14ac:dyDescent="0.2">
      <c r="A144" s="40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spans="1:13" hidden="1" x14ac:dyDescent="0.2">
      <c r="A145" s="40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spans="1:13" hidden="1" x14ac:dyDescent="0.2">
      <c r="A146" s="40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spans="1:13" hidden="1" x14ac:dyDescent="0.2">
      <c r="A147" s="40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spans="1:13" hidden="1" x14ac:dyDescent="0.2">
      <c r="A148" s="40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spans="1:13" hidden="1" x14ac:dyDescent="0.2">
      <c r="A149" s="40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spans="1:13" hidden="1" x14ac:dyDescent="0.2">
      <c r="A150" s="40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spans="1:13" hidden="1" x14ac:dyDescent="0.2">
      <c r="A151" s="40"/>
      <c r="B151" s="52"/>
      <c r="C151" s="52"/>
      <c r="D151" s="52"/>
      <c r="E151" s="52"/>
      <c r="F151" s="52"/>
    </row>
    <row r="152" spans="1:13" hidden="1" x14ac:dyDescent="0.2">
      <c r="A152" s="40"/>
      <c r="B152" s="52"/>
      <c r="C152" s="52"/>
      <c r="D152" s="52"/>
      <c r="E152" s="52"/>
      <c r="F152" s="52"/>
    </row>
    <row r="153" spans="1:13" hidden="1" x14ac:dyDescent="0.2">
      <c r="A153" s="40"/>
      <c r="B153" s="52"/>
      <c r="C153" s="52"/>
      <c r="D153" s="52"/>
      <c r="E153" s="52"/>
      <c r="F153" s="52"/>
    </row>
    <row r="154" spans="1:13" hidden="1" x14ac:dyDescent="0.2">
      <c r="A154" s="40"/>
      <c r="B154" s="52"/>
      <c r="C154" s="52"/>
      <c r="D154" s="52"/>
      <c r="E154" s="52"/>
      <c r="F154" s="52"/>
    </row>
    <row r="155" spans="1:13" ht="21.75" hidden="1" customHeight="1" x14ac:dyDescent="0.2">
      <c r="A155" s="40"/>
      <c r="B155" s="52"/>
      <c r="C155" s="52"/>
      <c r="D155" s="52"/>
      <c r="E155" s="52"/>
      <c r="F155" s="52"/>
    </row>
    <row r="156" spans="1:13" hidden="1" x14ac:dyDescent="0.2">
      <c r="A156" s="40"/>
      <c r="B156" s="52"/>
      <c r="C156" s="52"/>
      <c r="D156" s="52"/>
      <c r="E156" s="52"/>
      <c r="F156" s="52"/>
    </row>
    <row r="157" spans="1:13" hidden="1" x14ac:dyDescent="0.2">
      <c r="A157" s="40"/>
      <c r="B157" s="52"/>
      <c r="C157" s="52"/>
      <c r="D157" s="52"/>
      <c r="E157" s="52"/>
      <c r="F157" s="52"/>
    </row>
    <row r="158" spans="1:13" hidden="1" x14ac:dyDescent="0.2">
      <c r="A158" s="40"/>
      <c r="B158" s="52"/>
      <c r="C158" s="52"/>
      <c r="D158" s="52"/>
      <c r="E158" s="52"/>
      <c r="F158" s="52"/>
    </row>
    <row r="159" spans="1:13" hidden="1" x14ac:dyDescent="0.2">
      <c r="A159" s="40"/>
      <c r="B159" s="52"/>
      <c r="C159" s="52"/>
      <c r="D159" s="52"/>
      <c r="E159" s="52"/>
      <c r="F159" s="52"/>
    </row>
    <row r="160" spans="1:13" hidden="1" x14ac:dyDescent="0.2">
      <c r="A160" s="40"/>
      <c r="B160" s="52"/>
      <c r="C160" s="52"/>
      <c r="D160" s="52"/>
      <c r="E160" s="52"/>
      <c r="F160" s="52"/>
    </row>
    <row r="161" spans="1:6" hidden="1" x14ac:dyDescent="0.2">
      <c r="A161" s="40"/>
      <c r="B161" s="52"/>
      <c r="C161" s="52"/>
      <c r="D161" s="52"/>
      <c r="E161" s="52"/>
      <c r="F161" s="52"/>
    </row>
    <row r="162" spans="1:6" hidden="1" x14ac:dyDescent="0.2">
      <c r="A162" s="40"/>
      <c r="B162" s="52"/>
      <c r="C162" s="52"/>
      <c r="D162" s="52"/>
      <c r="E162" s="52"/>
      <c r="F162" s="52"/>
    </row>
    <row r="163" spans="1:6" hidden="1" x14ac:dyDescent="0.2">
      <c r="A163" s="40"/>
      <c r="B163" s="52"/>
      <c r="C163" s="52"/>
      <c r="D163" s="52"/>
      <c r="E163" s="52"/>
      <c r="F163" s="52"/>
    </row>
    <row r="164" spans="1:6" hidden="1" x14ac:dyDescent="0.2">
      <c r="A164" s="40"/>
      <c r="B164" s="52"/>
      <c r="C164" s="52"/>
      <c r="D164" s="52"/>
      <c r="E164" s="52"/>
      <c r="F164" s="52"/>
    </row>
    <row r="165" spans="1:6" hidden="1" x14ac:dyDescent="0.2">
      <c r="A165" s="40"/>
      <c r="B165" s="52"/>
      <c r="C165" s="52"/>
      <c r="D165" s="52"/>
      <c r="E165" s="52"/>
      <c r="F165" s="52"/>
    </row>
    <row r="166" spans="1:6" hidden="1" x14ac:dyDescent="0.2">
      <c r="A166" s="40"/>
      <c r="B166" s="52"/>
      <c r="C166" s="52"/>
      <c r="D166" s="52"/>
      <c r="E166" s="52"/>
      <c r="F166" s="52"/>
    </row>
    <row r="167" spans="1:6" hidden="1" x14ac:dyDescent="0.2">
      <c r="A167" s="40"/>
      <c r="B167" s="52"/>
      <c r="C167" s="52"/>
      <c r="D167" s="52"/>
      <c r="E167" s="52"/>
      <c r="F167" s="52"/>
    </row>
    <row r="284" spans="9:10" hidden="1" x14ac:dyDescent="0.2">
      <c r="I284" s="53"/>
      <c r="J284" s="54"/>
    </row>
  </sheetData>
  <pageMargins left="0.75" right="0.75" top="1" bottom="1" header="0.5" footer="0.5"/>
  <pageSetup scale="47" orientation="portrait" horizontalDpi="1200" verticalDpi="12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B014F-FE91-42B1-B794-18114ED9C749}">
  <sheetPr>
    <tabColor theme="4"/>
  </sheetPr>
  <dimension ref="A1:AG33"/>
  <sheetViews>
    <sheetView showGridLines="0" zoomScaleNormal="100" zoomScaleSheetLayoutView="100" workbookViewId="0">
      <selection activeCell="J19" sqref="J19"/>
    </sheetView>
  </sheetViews>
  <sheetFormatPr baseColWidth="10" defaultColWidth="0" defaultRowHeight="9.6" zeroHeight="1" x14ac:dyDescent="0.2"/>
  <cols>
    <col min="1" max="1" width="5.28515625" style="56" customWidth="1"/>
    <col min="2" max="2" width="11.42578125" style="56" customWidth="1"/>
    <col min="3" max="6" width="15" style="56" customWidth="1"/>
    <col min="7" max="7" width="11.42578125" style="56" customWidth="1"/>
    <col min="8" max="8" width="3.7109375" style="56" customWidth="1"/>
    <col min="9" max="9" width="16.28515625" style="56" customWidth="1"/>
    <col min="10" max="10" width="9.42578125" style="56" customWidth="1"/>
    <col min="11" max="13" width="9.42578125" style="56" hidden="1" customWidth="1"/>
    <col min="14" max="14" width="13.42578125" style="56" hidden="1" customWidth="1"/>
    <col min="15" max="16384" width="112.85546875" style="56" hidden="1"/>
  </cols>
  <sheetData>
    <row r="1" spans="1:33" s="2" customFormat="1" ht="10.199999999999999" x14ac:dyDescent="0.2">
      <c r="A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spans="1:33" s="2" customFormat="1" ht="13.8" x14ac:dyDescent="0.25">
      <c r="A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O2" s="1"/>
      <c r="P2" s="1"/>
      <c r="Q2" s="1"/>
      <c r="R2" s="1"/>
      <c r="S2" s="1"/>
      <c r="T2" s="1"/>
      <c r="U2" s="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spans="1:33" s="2" customFormat="1" ht="13.8" x14ac:dyDescent="0.25">
      <c r="A3" s="42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O3" s="1"/>
      <c r="P3" s="1"/>
      <c r="Q3" s="1"/>
      <c r="R3" s="1"/>
      <c r="S3" s="1"/>
      <c r="T3" s="1"/>
      <c r="U3" s="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4" spans="1:33" s="2" customFormat="1" ht="13.8" x14ac:dyDescent="0.25">
      <c r="A4" s="42"/>
      <c r="B4" s="2" t="s">
        <v>32</v>
      </c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O4" s="1"/>
      <c r="P4" s="1"/>
      <c r="Q4" s="1"/>
      <c r="R4" s="1"/>
      <c r="S4" s="1"/>
      <c r="T4" s="1"/>
      <c r="U4" s="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spans="1:33" s="2" customFormat="1" ht="13.8" x14ac:dyDescent="0.25">
      <c r="A5" s="42"/>
      <c r="C5" s="43"/>
      <c r="D5" s="44"/>
      <c r="E5" s="44"/>
      <c r="F5" s="44"/>
      <c r="G5" s="44"/>
      <c r="H5" s="44"/>
      <c r="I5" s="44"/>
      <c r="J5" s="44"/>
      <c r="K5" s="44"/>
      <c r="L5" s="44"/>
      <c r="M5" s="44"/>
      <c r="O5" s="1"/>
      <c r="P5" s="1"/>
      <c r="Q5" s="1"/>
      <c r="R5" s="1"/>
      <c r="S5" s="1"/>
      <c r="T5" s="1"/>
      <c r="U5" s="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spans="1:33" s="2" customFormat="1" ht="13.8" x14ac:dyDescent="0.25">
      <c r="A6" s="42"/>
      <c r="B6" s="2" t="s">
        <v>33</v>
      </c>
      <c r="C6" s="43" t="s">
        <v>34</v>
      </c>
      <c r="D6" s="44" t="s">
        <v>35</v>
      </c>
      <c r="E6" s="44" t="s">
        <v>36</v>
      </c>
      <c r="F6" s="44" t="s">
        <v>37</v>
      </c>
      <c r="G6" s="44" t="s">
        <v>0</v>
      </c>
      <c r="H6" s="44"/>
      <c r="I6" s="44"/>
      <c r="J6" s="44"/>
      <c r="K6" s="44"/>
      <c r="L6" s="44"/>
      <c r="M6" s="44"/>
      <c r="O6" s="1"/>
      <c r="P6" s="1"/>
      <c r="Q6" s="1"/>
      <c r="R6" s="1"/>
      <c r="S6" s="1"/>
      <c r="T6" s="1"/>
      <c r="U6" s="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s="2" customFormat="1" ht="13.8" x14ac:dyDescent="0.25">
      <c r="A7" s="42"/>
      <c r="B7" s="56">
        <v>2008</v>
      </c>
      <c r="C7" s="56">
        <v>16</v>
      </c>
      <c r="D7" s="56">
        <v>7</v>
      </c>
      <c r="E7" s="56">
        <v>10</v>
      </c>
      <c r="F7" s="56">
        <v>36</v>
      </c>
      <c r="G7" s="56">
        <f>SUM(C7:F7)</f>
        <v>69</v>
      </c>
      <c r="H7" s="44"/>
      <c r="I7" s="44"/>
      <c r="J7" s="44"/>
      <c r="K7" s="44"/>
      <c r="L7" s="44"/>
      <c r="M7" s="44"/>
      <c r="O7" s="1"/>
      <c r="P7" s="1"/>
      <c r="Q7" s="1"/>
      <c r="R7" s="1"/>
      <c r="S7" s="1"/>
      <c r="T7" s="1"/>
      <c r="U7" s="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</row>
    <row r="8" spans="1:33" s="2" customFormat="1" ht="13.8" x14ac:dyDescent="0.25">
      <c r="A8" s="42"/>
      <c r="B8" s="56">
        <v>2009</v>
      </c>
      <c r="C8" s="56">
        <v>21</v>
      </c>
      <c r="D8" s="56">
        <v>7</v>
      </c>
      <c r="E8" s="56">
        <v>10</v>
      </c>
      <c r="F8" s="56">
        <v>38</v>
      </c>
      <c r="G8" s="56">
        <f t="shared" ref="G8:G19" si="0">SUM(C8:F8)</f>
        <v>76</v>
      </c>
      <c r="H8" s="44"/>
      <c r="I8" s="44"/>
      <c r="J8" s="44"/>
      <c r="K8" s="44"/>
      <c r="L8" s="44"/>
      <c r="M8" s="44"/>
      <c r="O8" s="1"/>
      <c r="P8" s="1"/>
      <c r="Q8" s="1"/>
      <c r="R8" s="1"/>
      <c r="S8" s="1"/>
      <c r="T8" s="1"/>
      <c r="U8" s="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</row>
    <row r="9" spans="1:33" s="2" customFormat="1" ht="13.8" x14ac:dyDescent="0.25">
      <c r="A9" s="42"/>
      <c r="B9" s="56">
        <v>2010</v>
      </c>
      <c r="C9" s="56">
        <v>23</v>
      </c>
      <c r="D9" s="56">
        <v>8</v>
      </c>
      <c r="E9" s="56">
        <v>10</v>
      </c>
      <c r="F9" s="56">
        <v>39</v>
      </c>
      <c r="G9" s="56">
        <f t="shared" si="0"/>
        <v>80</v>
      </c>
      <c r="H9" s="44"/>
      <c r="I9" s="44"/>
      <c r="J9" s="44"/>
      <c r="K9" s="44"/>
      <c r="L9" s="44"/>
      <c r="M9" s="44"/>
      <c r="O9" s="1"/>
      <c r="P9" s="1"/>
      <c r="Q9" s="1"/>
      <c r="R9" s="1"/>
      <c r="S9" s="1"/>
      <c r="T9" s="1"/>
      <c r="U9" s="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</row>
    <row r="10" spans="1:33" s="2" customFormat="1" ht="13.8" x14ac:dyDescent="0.25">
      <c r="A10" s="42"/>
      <c r="B10" s="56">
        <v>2011</v>
      </c>
      <c r="C10" s="56">
        <v>29</v>
      </c>
      <c r="D10" s="56">
        <v>8</v>
      </c>
      <c r="E10" s="56">
        <v>10</v>
      </c>
      <c r="F10" s="56">
        <v>40</v>
      </c>
      <c r="G10" s="56">
        <f t="shared" si="0"/>
        <v>87</v>
      </c>
      <c r="H10" s="44"/>
      <c r="I10" s="44"/>
      <c r="J10" s="44"/>
      <c r="K10" s="44"/>
      <c r="L10" s="44"/>
      <c r="M10" s="44"/>
      <c r="O10" s="1"/>
      <c r="P10" s="1"/>
      <c r="Q10" s="1"/>
      <c r="R10" s="1"/>
      <c r="S10" s="1"/>
      <c r="T10" s="1"/>
      <c r="U10" s="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</row>
    <row r="11" spans="1:33" s="2" customFormat="1" ht="13.8" x14ac:dyDescent="0.25">
      <c r="A11" s="42"/>
      <c r="B11" s="56">
        <v>2012</v>
      </c>
      <c r="C11" s="56">
        <v>38</v>
      </c>
      <c r="D11" s="56">
        <v>8</v>
      </c>
      <c r="E11" s="56">
        <v>10</v>
      </c>
      <c r="F11" s="56">
        <v>38</v>
      </c>
      <c r="G11" s="56">
        <f t="shared" si="0"/>
        <v>94</v>
      </c>
      <c r="H11" s="44"/>
      <c r="I11" s="44"/>
      <c r="J11" s="44"/>
      <c r="K11" s="44"/>
      <c r="L11" s="44"/>
      <c r="M11" s="44"/>
      <c r="O11" s="1"/>
      <c r="P11" s="1"/>
      <c r="Q11" s="1"/>
      <c r="R11" s="1"/>
      <c r="S11" s="1"/>
      <c r="T11" s="1"/>
      <c r="U11" s="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</row>
    <row r="12" spans="1:33" x14ac:dyDescent="0.2">
      <c r="B12" s="56">
        <v>2013</v>
      </c>
      <c r="C12" s="56">
        <v>40</v>
      </c>
      <c r="D12" s="56">
        <v>10</v>
      </c>
      <c r="E12" s="56">
        <v>10</v>
      </c>
      <c r="F12" s="56">
        <v>38</v>
      </c>
      <c r="G12" s="56">
        <v>98</v>
      </c>
    </row>
    <row r="13" spans="1:33" x14ac:dyDescent="0.2">
      <c r="B13" s="56">
        <v>2014</v>
      </c>
      <c r="C13" s="56">
        <v>44</v>
      </c>
      <c r="D13" s="56">
        <v>12</v>
      </c>
      <c r="E13" s="56">
        <v>11</v>
      </c>
      <c r="F13" s="56">
        <v>46</v>
      </c>
      <c r="G13" s="56">
        <f t="shared" si="0"/>
        <v>113</v>
      </c>
    </row>
    <row r="14" spans="1:33" x14ac:dyDescent="0.2">
      <c r="B14" s="56">
        <v>2015</v>
      </c>
      <c r="C14" s="56">
        <v>48</v>
      </c>
      <c r="D14" s="56">
        <v>13</v>
      </c>
      <c r="E14" s="56">
        <v>11</v>
      </c>
      <c r="F14" s="56">
        <v>47</v>
      </c>
      <c r="G14" s="56">
        <f t="shared" si="0"/>
        <v>119</v>
      </c>
    </row>
    <row r="15" spans="1:33" x14ac:dyDescent="0.2">
      <c r="B15" s="56">
        <v>2016</v>
      </c>
      <c r="C15" s="56">
        <v>52</v>
      </c>
      <c r="D15" s="56">
        <v>15</v>
      </c>
      <c r="E15" s="56">
        <v>13</v>
      </c>
      <c r="F15" s="56">
        <v>52</v>
      </c>
      <c r="G15" s="56">
        <f t="shared" si="0"/>
        <v>132</v>
      </c>
    </row>
    <row r="16" spans="1:33" x14ac:dyDescent="0.2">
      <c r="B16" s="56">
        <v>2017</v>
      </c>
      <c r="C16" s="56">
        <v>54</v>
      </c>
      <c r="D16" s="56">
        <v>15</v>
      </c>
      <c r="E16" s="56">
        <v>13</v>
      </c>
      <c r="F16" s="56">
        <v>57</v>
      </c>
      <c r="G16" s="56">
        <f t="shared" si="0"/>
        <v>139</v>
      </c>
    </row>
    <row r="17" spans="2:7" x14ac:dyDescent="0.2">
      <c r="B17" s="56">
        <v>2018</v>
      </c>
      <c r="C17" s="56">
        <v>59</v>
      </c>
      <c r="D17" s="56">
        <v>16</v>
      </c>
      <c r="E17" s="56">
        <v>13</v>
      </c>
      <c r="F17" s="56">
        <v>68</v>
      </c>
      <c r="G17" s="56">
        <f t="shared" si="0"/>
        <v>156</v>
      </c>
    </row>
    <row r="18" spans="2:7" x14ac:dyDescent="0.2">
      <c r="B18" s="56">
        <v>2019</v>
      </c>
      <c r="C18" s="56">
        <v>61</v>
      </c>
      <c r="D18" s="56">
        <v>18</v>
      </c>
      <c r="E18" s="56">
        <v>13</v>
      </c>
      <c r="F18" s="56">
        <v>75</v>
      </c>
      <c r="G18" s="56">
        <f t="shared" si="0"/>
        <v>167</v>
      </c>
    </row>
    <row r="19" spans="2:7" x14ac:dyDescent="0.2">
      <c r="B19" s="56">
        <v>2020</v>
      </c>
      <c r="C19" s="56">
        <v>63</v>
      </c>
      <c r="D19" s="56">
        <v>18</v>
      </c>
      <c r="E19" s="56">
        <v>13</v>
      </c>
      <c r="F19" s="56">
        <v>76</v>
      </c>
      <c r="G19" s="56">
        <f t="shared" si="0"/>
        <v>170</v>
      </c>
    </row>
    <row r="20" spans="2:7" x14ac:dyDescent="0.2">
      <c r="C20" s="56">
        <f>+C19/G18</f>
        <v>0.3772455089820359</v>
      </c>
      <c r="D20" s="56">
        <f>+D19/G19</f>
        <v>0.10588235294117647</v>
      </c>
      <c r="E20" s="56">
        <f>+E19/G19</f>
        <v>7.6470588235294124E-2</v>
      </c>
      <c r="F20" s="56">
        <f>+F19/G19</f>
        <v>0.44705882352941179</v>
      </c>
      <c r="G20" s="56">
        <f>SUM(C20:F20)</f>
        <v>1.0066572736879182</v>
      </c>
    </row>
    <row r="21" spans="2:7" x14ac:dyDescent="0.2"/>
    <row r="22" spans="2:7" x14ac:dyDescent="0.2"/>
    <row r="23" spans="2:7" x14ac:dyDescent="0.2"/>
    <row r="24" spans="2:7" x14ac:dyDescent="0.2"/>
    <row r="25" spans="2:7" x14ac:dyDescent="0.2"/>
    <row r="26" spans="2:7" x14ac:dyDescent="0.2"/>
    <row r="27" spans="2:7" x14ac:dyDescent="0.2">
      <c r="B27" s="56" t="s">
        <v>524</v>
      </c>
    </row>
    <row r="28" spans="2:7" x14ac:dyDescent="0.2"/>
    <row r="29" spans="2:7" x14ac:dyDescent="0.2"/>
    <row r="30" spans="2:7" x14ac:dyDescent="0.2"/>
    <row r="31" spans="2:7" x14ac:dyDescent="0.2"/>
    <row r="32" spans="2:7" x14ac:dyDescent="0.2"/>
    <row r="33" x14ac:dyDescent="0.2"/>
  </sheetData>
  <pageMargins left="0.7" right="0.7" top="0.75" bottom="0.75" header="0.3" footer="0.3"/>
  <pageSetup paperSize="9" scale="67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C64A6-8C8E-4B68-832A-22F11B26C0FE}">
  <sheetPr>
    <tabColor theme="4"/>
  </sheetPr>
  <dimension ref="A1:XFC36"/>
  <sheetViews>
    <sheetView showGridLines="0" zoomScaleNormal="100" zoomScaleSheetLayoutView="115" workbookViewId="0">
      <selection activeCell="I36" sqref="I36"/>
    </sheetView>
  </sheetViews>
  <sheetFormatPr baseColWidth="10" defaultColWidth="0" defaultRowHeight="9.6" zeroHeight="1" x14ac:dyDescent="0.2"/>
  <cols>
    <col min="1" max="1" width="10.7109375" style="55" customWidth="1"/>
    <col min="2" max="2" width="11.42578125" style="55" customWidth="1"/>
    <col min="3" max="6" width="15" style="55" customWidth="1"/>
    <col min="7" max="7" width="11.42578125" style="55" customWidth="1"/>
    <col min="8" max="8" width="3.7109375" style="56" customWidth="1"/>
    <col min="9" max="9" width="16.28515625" style="56" customWidth="1"/>
    <col min="10" max="10" width="37.28515625" style="56" customWidth="1"/>
    <col min="11" max="11" width="20.28515625" style="56" customWidth="1"/>
    <col min="12" max="12" width="21.7109375" style="56" customWidth="1"/>
    <col min="13" max="13" width="15" style="56" hidden="1"/>
    <col min="14" max="14" width="13.42578125" style="56" hidden="1"/>
    <col min="15" max="16383" width="10.7109375" style="56" hidden="1"/>
    <col min="16384" max="16384" width="4" style="56" hidden="1" customWidth="1"/>
  </cols>
  <sheetData>
    <row r="1" spans="2:12" ht="21" customHeight="1" x14ac:dyDescent="0.3">
      <c r="J1" s="121"/>
      <c r="L1" s="120"/>
    </row>
    <row r="2" spans="2:12" x14ac:dyDescent="0.2"/>
    <row r="3" spans="2:12" x14ac:dyDescent="0.2"/>
    <row r="4" spans="2:12" x14ac:dyDescent="0.2">
      <c r="B4" s="57" t="s">
        <v>32</v>
      </c>
    </row>
    <row r="5" spans="2:12" x14ac:dyDescent="0.2"/>
    <row r="6" spans="2:12" ht="26.25" customHeight="1" x14ac:dyDescent="0.2">
      <c r="B6" s="58" t="s">
        <v>33</v>
      </c>
      <c r="C6" s="58" t="s">
        <v>34</v>
      </c>
      <c r="D6" s="58" t="s">
        <v>35</v>
      </c>
      <c r="E6" s="58" t="s">
        <v>36</v>
      </c>
      <c r="F6" s="59" t="s">
        <v>37</v>
      </c>
      <c r="G6" s="58" t="s">
        <v>0</v>
      </c>
    </row>
    <row r="7" spans="2:12" x14ac:dyDescent="0.2">
      <c r="B7" s="60">
        <v>2008</v>
      </c>
      <c r="C7" s="60">
        <v>16</v>
      </c>
      <c r="D7" s="60">
        <v>7</v>
      </c>
      <c r="E7" s="60">
        <v>10</v>
      </c>
      <c r="F7" s="60">
        <v>36</v>
      </c>
      <c r="G7" s="61">
        <f>SUM(C7:F7)</f>
        <v>69</v>
      </c>
    </row>
    <row r="8" spans="2:12" x14ac:dyDescent="0.2">
      <c r="B8" s="60">
        <v>2009</v>
      </c>
      <c r="C8" s="60">
        <v>21</v>
      </c>
      <c r="D8" s="60">
        <v>7</v>
      </c>
      <c r="E8" s="60">
        <v>10</v>
      </c>
      <c r="F8" s="60">
        <v>38</v>
      </c>
      <c r="G8" s="61">
        <f t="shared" ref="G8:G19" si="0">SUM(C8:F8)</f>
        <v>76</v>
      </c>
    </row>
    <row r="9" spans="2:12" x14ac:dyDescent="0.2">
      <c r="B9" s="60">
        <v>2010</v>
      </c>
      <c r="C9" s="60">
        <v>23</v>
      </c>
      <c r="D9" s="60">
        <v>8</v>
      </c>
      <c r="E9" s="60">
        <v>10</v>
      </c>
      <c r="F9" s="60">
        <v>39</v>
      </c>
      <c r="G9" s="61">
        <f t="shared" si="0"/>
        <v>80</v>
      </c>
    </row>
    <row r="10" spans="2:12" x14ac:dyDescent="0.2">
      <c r="B10" s="60">
        <v>2011</v>
      </c>
      <c r="C10" s="60">
        <v>29</v>
      </c>
      <c r="D10" s="60">
        <v>8</v>
      </c>
      <c r="E10" s="60">
        <v>10</v>
      </c>
      <c r="F10" s="60">
        <v>40</v>
      </c>
      <c r="G10" s="61">
        <f t="shared" si="0"/>
        <v>87</v>
      </c>
    </row>
    <row r="11" spans="2:12" x14ac:dyDescent="0.2">
      <c r="B11" s="60">
        <v>2012</v>
      </c>
      <c r="C11" s="58">
        <v>38</v>
      </c>
      <c r="D11" s="58">
        <v>8</v>
      </c>
      <c r="E11" s="60">
        <v>10</v>
      </c>
      <c r="F11" s="60">
        <v>38</v>
      </c>
      <c r="G11" s="61">
        <f t="shared" si="0"/>
        <v>94</v>
      </c>
    </row>
    <row r="12" spans="2:12" x14ac:dyDescent="0.2">
      <c r="B12" s="60">
        <v>2013</v>
      </c>
      <c r="C12" s="60">
        <v>40</v>
      </c>
      <c r="D12" s="60">
        <v>10</v>
      </c>
      <c r="E12" s="60">
        <v>10</v>
      </c>
      <c r="F12" s="60">
        <v>38</v>
      </c>
      <c r="G12" s="61">
        <v>98</v>
      </c>
    </row>
    <row r="13" spans="2:12" x14ac:dyDescent="0.2">
      <c r="B13" s="60">
        <v>2014</v>
      </c>
      <c r="C13" s="58">
        <v>44</v>
      </c>
      <c r="D13" s="58">
        <v>12</v>
      </c>
      <c r="E13" s="60">
        <v>11</v>
      </c>
      <c r="F13" s="60">
        <v>46</v>
      </c>
      <c r="G13" s="61">
        <f t="shared" si="0"/>
        <v>113</v>
      </c>
    </row>
    <row r="14" spans="2:12" x14ac:dyDescent="0.2">
      <c r="B14" s="60">
        <v>2015</v>
      </c>
      <c r="C14" s="60">
        <v>48</v>
      </c>
      <c r="D14" s="60">
        <v>13</v>
      </c>
      <c r="E14" s="60">
        <v>11</v>
      </c>
      <c r="F14" s="60">
        <v>47</v>
      </c>
      <c r="G14" s="61">
        <f t="shared" si="0"/>
        <v>119</v>
      </c>
    </row>
    <row r="15" spans="2:12" x14ac:dyDescent="0.2">
      <c r="B15" s="60">
        <v>2016</v>
      </c>
      <c r="C15" s="58">
        <v>52</v>
      </c>
      <c r="D15" s="58">
        <v>15</v>
      </c>
      <c r="E15" s="60">
        <v>13</v>
      </c>
      <c r="F15" s="60">
        <v>52</v>
      </c>
      <c r="G15" s="61">
        <f t="shared" si="0"/>
        <v>132</v>
      </c>
    </row>
    <row r="16" spans="2:12" x14ac:dyDescent="0.2">
      <c r="B16" s="60">
        <v>2017</v>
      </c>
      <c r="C16" s="60">
        <v>54</v>
      </c>
      <c r="D16" s="60">
        <v>15</v>
      </c>
      <c r="E16" s="60">
        <v>13</v>
      </c>
      <c r="F16" s="60">
        <v>57</v>
      </c>
      <c r="G16" s="61">
        <f t="shared" si="0"/>
        <v>139</v>
      </c>
    </row>
    <row r="17" spans="2:7" x14ac:dyDescent="0.2">
      <c r="B17" s="60">
        <v>2018</v>
      </c>
      <c r="C17" s="58">
        <v>59</v>
      </c>
      <c r="D17" s="58">
        <v>16</v>
      </c>
      <c r="E17" s="60">
        <v>13</v>
      </c>
      <c r="F17" s="60">
        <v>68</v>
      </c>
      <c r="G17" s="61">
        <f t="shared" si="0"/>
        <v>156</v>
      </c>
    </row>
    <row r="18" spans="2:7" x14ac:dyDescent="0.2">
      <c r="B18" s="60">
        <v>2019</v>
      </c>
      <c r="C18" s="58">
        <v>61</v>
      </c>
      <c r="D18" s="58">
        <v>18</v>
      </c>
      <c r="E18" s="60">
        <v>13</v>
      </c>
      <c r="F18" s="60">
        <v>75</v>
      </c>
      <c r="G18" s="61">
        <f t="shared" si="0"/>
        <v>167</v>
      </c>
    </row>
    <row r="19" spans="2:7" x14ac:dyDescent="0.2">
      <c r="B19" s="60">
        <v>2020</v>
      </c>
      <c r="C19" s="58">
        <v>63</v>
      </c>
      <c r="D19" s="58">
        <v>18</v>
      </c>
      <c r="E19" s="60">
        <v>13</v>
      </c>
      <c r="F19" s="60">
        <v>76</v>
      </c>
      <c r="G19" s="61">
        <f t="shared" si="0"/>
        <v>170</v>
      </c>
    </row>
    <row r="20" spans="2:7" x14ac:dyDescent="0.2">
      <c r="C20" s="62">
        <f>+C19/G$19</f>
        <v>0.37058823529411766</v>
      </c>
      <c r="D20" s="62">
        <f>+D19/G$19</f>
        <v>0.10588235294117647</v>
      </c>
      <c r="E20" s="62">
        <f>+E19/G$19</f>
        <v>7.6470588235294124E-2</v>
      </c>
      <c r="F20" s="62">
        <f>+F19/G$19</f>
        <v>0.44705882352941179</v>
      </c>
      <c r="G20" s="63">
        <f>SUM(C20:F20)</f>
        <v>1</v>
      </c>
    </row>
    <row r="21" spans="2:7" x14ac:dyDescent="0.2"/>
    <row r="22" spans="2:7" x14ac:dyDescent="0.2"/>
    <row r="23" spans="2:7" x14ac:dyDescent="0.2"/>
    <row r="24" spans="2:7" x14ac:dyDescent="0.2"/>
    <row r="25" spans="2:7" x14ac:dyDescent="0.2"/>
    <row r="26" spans="2:7" x14ac:dyDescent="0.2"/>
    <row r="27" spans="2:7" x14ac:dyDescent="0.2"/>
    <row r="28" spans="2:7" x14ac:dyDescent="0.2"/>
    <row r="29" spans="2:7" x14ac:dyDescent="0.2"/>
    <row r="30" spans="2:7" x14ac:dyDescent="0.2"/>
    <row r="31" spans="2:7" x14ac:dyDescent="0.2"/>
    <row r="32" spans="2:7" x14ac:dyDescent="0.2"/>
    <row r="33" x14ac:dyDescent="0.2"/>
    <row r="34" x14ac:dyDescent="0.2"/>
    <row r="35" x14ac:dyDescent="0.2"/>
    <row r="36" x14ac:dyDescent="0.2"/>
  </sheetData>
  <pageMargins left="0.7" right="0.7" top="0.75" bottom="0.75" header="0.3" footer="0.3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5</vt:i4>
      </vt:variant>
    </vt:vector>
  </HeadingPairs>
  <TitlesOfParts>
    <vt:vector size="24" baseType="lpstr">
      <vt:lpstr>Índice</vt:lpstr>
      <vt:lpstr>Cuadro_1.1</vt:lpstr>
      <vt:lpstr>Cuadro_1.2</vt:lpstr>
      <vt:lpstr>Cuadro_1.3</vt:lpstr>
      <vt:lpstr>Cuadro_1.4</vt:lpstr>
      <vt:lpstr>Cuadro_1.5</vt:lpstr>
      <vt:lpstr>Cuadro_1.6</vt:lpstr>
      <vt:lpstr>Cuadro_1.7</vt:lpstr>
      <vt:lpstr>Cuadro_1.8</vt:lpstr>
      <vt:lpstr>Cuadro_1.9</vt:lpstr>
      <vt:lpstr>Cuadro_1.10</vt:lpstr>
      <vt:lpstr>Cuadro_1.11</vt:lpstr>
      <vt:lpstr>Cuadro_1.12</vt:lpstr>
      <vt:lpstr>Gráfico_1.1</vt:lpstr>
      <vt:lpstr>Gráfico_1.2</vt:lpstr>
      <vt:lpstr>Gráfico_1.3</vt:lpstr>
      <vt:lpstr>Grafico_1.4</vt:lpstr>
      <vt:lpstr>Grafico_1.5</vt:lpstr>
      <vt:lpstr>Grafico_1.6</vt:lpstr>
      <vt:lpstr>Gráfico_1.1!Área_de_impresión</vt:lpstr>
      <vt:lpstr>Grafico_1.4!Área_de_impresión</vt:lpstr>
      <vt:lpstr>Grafico_1.5!Área_de_impresión</vt:lpstr>
      <vt:lpstr>Grafico_1.6!Área_de_impresión</vt:lpstr>
      <vt:lpstr>Índice!Área_de_impresión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Varas Barrios</dc:creator>
  <cp:lastModifiedBy>Alfredo Montalva</cp:lastModifiedBy>
  <dcterms:created xsi:type="dcterms:W3CDTF">2020-02-13T20:30:45Z</dcterms:created>
  <dcterms:modified xsi:type="dcterms:W3CDTF">2021-05-31T20:52:52Z</dcterms:modified>
</cp:coreProperties>
</file>